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5480" windowHeight="9435" activeTab="4"/>
  </bookViews>
  <sheets>
    <sheet name="прил1" sheetId="1" r:id="rId1"/>
    <sheet name="прил5" sheetId="2" r:id="rId2"/>
    <sheet name="прил7" sheetId="3" r:id="rId3"/>
    <sheet name="прил8" sheetId="4" r:id="rId4"/>
    <sheet name="прил11" sheetId="5" r:id="rId5"/>
  </sheets>
  <definedNames>
    <definedName name="_xlnm.Print_Titles" localSheetId="4">'прил11'!$10:$10</definedName>
    <definedName name="_xlnm.Print_Titles" localSheetId="1">'прил5'!$12:$12</definedName>
    <definedName name="_xlnm.Print_Titles" localSheetId="2">'прил7'!$10:$10</definedName>
    <definedName name="_xlnm.Print_Titles" localSheetId="3">'прил8'!$10:$10</definedName>
    <definedName name="_xlnm.Print_Area" localSheetId="0">'прил1'!$A$1:$C$33</definedName>
    <definedName name="_xlnm.Print_Area" localSheetId="4">'прил11'!$A$1:$G$187</definedName>
    <definedName name="_xlnm.Print_Area" localSheetId="1">'прил5'!$A$1:$C$73</definedName>
    <definedName name="_xlnm.Print_Area" localSheetId="2">'прил7'!$A$1:$G$247</definedName>
    <definedName name="_xlnm.Print_Area" localSheetId="3">'прил8'!$A$1:$H$244</definedName>
  </definedNames>
  <calcPr fullCalcOnLoad="1"/>
</workbook>
</file>

<file path=xl/sharedStrings.xml><?xml version="1.0" encoding="utf-8"?>
<sst xmlns="http://schemas.openxmlformats.org/spreadsheetml/2006/main" count="3530" uniqueCount="451">
  <si>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</si>
  <si>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</si>
  <si>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1  05  00000  00  0000  000</t>
  </si>
  <si>
    <t>НАЛОГИ НА СОВОКУПНЫЙ ДОХОД</t>
  </si>
  <si>
    <t>1  05  03000  01  0000  110</t>
  </si>
  <si>
    <t>Единый сельскохозяйственный налог</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</si>
  <si>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</si>
  <si>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</si>
  <si>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</si>
  <si>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</si>
  <si>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</si>
  <si>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1  11  05035  10  0000  120</t>
  </si>
  <si>
    <t>1  13  00000  00  0000  000</t>
  </si>
  <si>
    <t>ДОХОДЫ ОТ ОКАЗАНИЯ ПЛАТНЫХ УСЛУГ (РАБОТ) И КОМПЕНСАЦИИ ЗАТРАТ ГОСУДАРСТВА</t>
  </si>
  <si>
    <t>Обеспечение пожарной безопасности</t>
  </si>
  <si>
    <t>ШТРАФЫ, САНКЦИИ, ВОЗМЕЩЕНИЕ УЩЕРБА</t>
  </si>
  <si>
    <t>Денежные взыскания, налагаемые в возмещение ущерба, причиненного в результате незаконного или нецелевого использования бюджетных средств</t>
  </si>
  <si>
    <t>1 16 00000 00 0000 000</t>
  </si>
  <si>
    <t>1 16 32000 00 0000 140</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</si>
  <si>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</si>
  <si>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</si>
  <si>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 xml:space="preserve">                                                                                                                                          Приложение № 1</t>
  </si>
  <si>
    <t>000 01  00  00  00  00  0000  000</t>
  </si>
  <si>
    <t>ИСТОЧНИКИ ВНУТРЕННЕГО ФИНАНСИРОВАНИЯ ДЕФИЦИТОВ  БЮДЖЕТОВ</t>
  </si>
  <si>
    <t>000 01  02  00  00  00  0000  000</t>
  </si>
  <si>
    <t>Кредиты кредитных организаций в валюте  Российской Федерации</t>
  </si>
  <si>
    <t>000 01  02  00  00  00  0000  700</t>
  </si>
  <si>
    <t>Получение кредитов от кредитных организаций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</si>
  <si>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</si>
  <si>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</si>
  <si>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000 01  03  01  00  00  0000  000</t>
  </si>
  <si>
    <t>Бюджетные кредиты от других бюджетов бюджетной  системы Российской Федерации</t>
  </si>
  <si>
    <t>000 01  03  01  00  00  0000  700</t>
  </si>
  <si>
    <t>Получение бюджетных кредитов от других  бюджетов бюджетной системы Российской  Федерации в валюте Российской Федерации</t>
  </si>
  <si>
    <t>000 01  03  01  00  00  0000  800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</si>
  <si>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</si>
  <si>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</si>
  <si>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</si>
  <si>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</si>
  <si>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</si>
  <si>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</si>
  <si>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</si>
  <si>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</si>
  <si>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</si>
  <si>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</si>
  <si>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</si>
  <si>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</si>
  <si>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</si>
  <si>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</si>
  <si>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</si>
  <si>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Сумма на 2015 год</t>
  </si>
  <si>
    <t>000 01  02  00  00  10  0000  710</t>
  </si>
  <si>
    <t>Получение кредитов от кредитных организаций  бюджетами поселений в валюте  Российской Федерации</t>
  </si>
  <si>
    <t>000 01  02  00  00  10  0000  810</t>
  </si>
  <si>
    <t>Погашение бюджетами поселений  кредитов от кредитных организаций в валюте  Российской Федерации</t>
  </si>
  <si>
    <t>000 01  03  01  00  10  0000  710</t>
  </si>
  <si>
    <t>Получение кредитов от других бюджетов  бюджетной системы Российской Федерации  бюджетами поселений в валюте  Российской Федерации</t>
  </si>
  <si>
    <t>000 01  03  01  00  10  0000  810</t>
  </si>
  <si>
    <t>Погашение бюджетами поселений  кредитов от других бюджетов бюджетной системы  Российской Федерации в валюте Российской  Федерации</t>
  </si>
  <si>
    <t>000 01  05  02  01  10  0000  510</t>
  </si>
  <si>
    <t>000 01  05  02  01  10  0000  610</t>
  </si>
  <si>
    <t>Уменьшение прочих остатков денежных средств  бюджетов поселений</t>
  </si>
  <si>
    <t>Увеличение прочих остатков денежных средств  бюджетов поселений</t>
  </si>
  <si>
    <t>Приложение №11</t>
  </si>
  <si>
    <t>2 00 00000 00 0000 000</t>
  </si>
  <si>
    <t>2 02 00000 00 0000 000</t>
  </si>
  <si>
    <t>2 02 01000 00 0000 151</t>
  </si>
  <si>
    <t>2 02 01001 00 0000 151</t>
  </si>
  <si>
    <t>2 02 02000 00 0000 151</t>
  </si>
  <si>
    <t>2 02 02999 00 0000 151</t>
  </si>
  <si>
    <t>Прочие субсидии</t>
  </si>
  <si>
    <t>2 02 03000 00 0000 151</t>
  </si>
  <si>
    <t>2 02 03999 00 0000 151</t>
  </si>
  <si>
    <t>Прочие субвенции</t>
  </si>
  <si>
    <t>2 02 04000 00 0000 151</t>
  </si>
  <si>
    <t>2 07 00000 00 0000 180</t>
  </si>
  <si>
    <t>Прочие безвозмездные поступления</t>
  </si>
  <si>
    <t>1 00 00000 00 0000 000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</si>
  <si>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</si>
  <si>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1 06 00000 00 0000 000</t>
  </si>
  <si>
    <t>НАЛОГИ НА ИМУЩЕСТВО</t>
  </si>
  <si>
    <t>1 06 01000 00 0000 110</t>
  </si>
  <si>
    <t>Налог на имущество физических лиц</t>
  </si>
  <si>
    <t>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</si>
  <si>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</si>
  <si>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</si>
  <si>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</si>
  <si>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</si>
  <si>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</si>
  <si>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</si>
  <si>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</si>
  <si>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</si>
  <si>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</si>
  <si>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</si>
  <si>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</si>
  <si>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</si>
  <si>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2 02 01001 10 0000 151</t>
  </si>
  <si>
    <t>Дотации бюджетам поселений на выравнивание бюджетной обеспеченности</t>
  </si>
  <si>
    <t>2 02 01003 00 0000 151</t>
  </si>
  <si>
    <t>Дотации на поддержку мер по обеспечению сбалансированности бюджетов</t>
  </si>
  <si>
    <t>2 02 01003 10 0000 151</t>
  </si>
  <si>
    <t>Дотации бюджетам поселений на поддержку мер по обеспечению сбалансированности бюджетов</t>
  </si>
  <si>
    <t>Субсидии бюджетам субъектов Российской Федерации и муниципальных образований (межбюджетные субсидии)</t>
  </si>
  <si>
    <t>2 02 02999 10 0000 151</t>
  </si>
  <si>
    <t>Прочие субсидии бюджетам поселений</t>
  </si>
  <si>
    <t xml:space="preserve">Субвенции бюджетам субъектов Российской Федерации и муниципальных образований </t>
  </si>
  <si>
    <t>2 02 03015 00 0000 151</t>
  </si>
  <si>
    <t>Субвенции бюджетам на осуществление первичного воинского учета на территориях, где отсутствуют военные комиссариаты</t>
  </si>
  <si>
    <t>2 02 03015 10 0000 151</t>
  </si>
  <si>
    <t>Субвенции бюджетам поселений на осуществление первичного воинского учета на территориях, где отсутствуют военные комиссариаты</t>
  </si>
  <si>
    <t>2 02 03999 10 0000 151</t>
  </si>
  <si>
    <t>Прочие субвенции бюджетам поселений</t>
  </si>
  <si>
    <t>Иные межбюджетные трасферты</t>
  </si>
  <si>
    <t>Сумма  на 2015 год</t>
  </si>
  <si>
    <t>Приложение №5</t>
  </si>
  <si>
    <t>Доходы бюджета - ИТОГО</t>
  </si>
  <si>
    <t>Код группы, подгруппы, статьи и вида источников</t>
  </si>
  <si>
    <t>Рз</t>
  </si>
  <si>
    <t>ПР</t>
  </si>
  <si>
    <t>ВР</t>
  </si>
  <si>
    <t>Сумма</t>
  </si>
  <si>
    <t>001</t>
  </si>
  <si>
    <t>01</t>
  </si>
  <si>
    <t>02</t>
  </si>
  <si>
    <t>100</t>
  </si>
  <si>
    <t>В С Е Г О</t>
  </si>
  <si>
    <t>ОБЩЕГОСУДАРСТВЕННЫЕ ВОПРОСЫ</t>
  </si>
  <si>
    <t>Функционирование высшего должностного лица субъекта Российской Федерации и муниципального образования</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</si>
  <si>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</si>
  <si>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</si>
  <si>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</si>
  <si>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200</t>
  </si>
  <si>
    <t>Иные бюджетные ассигнования</t>
  </si>
  <si>
    <t>800</t>
  </si>
  <si>
    <t>06</t>
  </si>
  <si>
    <t>Межбюджетные трансферты</t>
  </si>
  <si>
    <t>500</t>
  </si>
  <si>
    <t>Обеспечение проведения выборов и референдумов</t>
  </si>
  <si>
    <t>07</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</si>
  <si>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</si>
  <si>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</si>
  <si>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Резервные фонды органов местного самоуправления</t>
  </si>
  <si>
    <t xml:space="preserve">Резервные фонды </t>
  </si>
  <si>
    <t>Другие общегосударственные вопросы</t>
  </si>
  <si>
    <t>13</t>
  </si>
  <si>
    <t>05 0</t>
  </si>
  <si>
    <t>09 0</t>
  </si>
  <si>
    <t>НАЦИОНАЛЬНАЯ ОБОРОНА</t>
  </si>
  <si>
    <t>Мобилизационная и вневойсковая подготовка</t>
  </si>
  <si>
    <t>03</t>
  </si>
  <si>
    <t>НАЦИОНАЛЬНАЯ БЕЗОПАСНОСТЬ И ПРАВООХРАНИТЕЛЬНАЯ ДЕЯТЕЛЬНОСТЬ</t>
  </si>
  <si>
    <t>600</t>
  </si>
  <si>
    <t>Предоставление субсидий бюджетным, автономным учреждениям и иным некоммерческим организациям</t>
  </si>
  <si>
    <t>Другие вопросы в области национальной безопасности и правоохранительной деятельности</t>
  </si>
  <si>
    <t>12 0</t>
  </si>
  <si>
    <t>14</t>
  </si>
  <si>
    <t>НАЦИОНАЛЬНАЯ ЭКОНОМИКА</t>
  </si>
  <si>
    <t>Другие вопросы в области национальной экономики</t>
  </si>
  <si>
    <t>12</t>
  </si>
  <si>
    <t>ЖИЛИЩНО-КОММУНАЛЬНОЕ ХОЯЙСТВО</t>
  </si>
  <si>
    <t>05</t>
  </si>
  <si>
    <t>Коммунальное хозяйство</t>
  </si>
  <si>
    <t>Благоустройство</t>
  </si>
  <si>
    <t xml:space="preserve">КУЛЬТУРА, КИНЕМАТОГРАФИЯ </t>
  </si>
  <si>
    <t>08</t>
  </si>
  <si>
    <t>Культура</t>
  </si>
  <si>
    <t>СОЦИАЛЬНАЯ ПОЛИТИКА</t>
  </si>
  <si>
    <t>Пенсионное обеспечение</t>
  </si>
  <si>
    <t>Выплата пенсий за выслугу лет и доплат к пенсиям муниципальных служащих</t>
  </si>
  <si>
    <t>Социальное обеспечение и иные выплаты населению</t>
  </si>
  <si>
    <t>300</t>
  </si>
  <si>
    <t>Социальное обеспечение населения</t>
  </si>
  <si>
    <t>10</t>
  </si>
  <si>
    <t>Отдельные мероприятия по другим видам транспорта</t>
  </si>
  <si>
    <t>ОБРАЗОВАНИЕ</t>
  </si>
  <si>
    <t>Молодежная политика и оздоровление детей</t>
  </si>
  <si>
    <t xml:space="preserve">08 1 </t>
  </si>
  <si>
    <t>ФИЗИЧЕСКАЯ КУЛЬТУРА И СПОРТ</t>
  </si>
  <si>
    <t>Массовый спорт</t>
  </si>
  <si>
    <t>11</t>
  </si>
  <si>
    <t xml:space="preserve">08 2 </t>
  </si>
  <si>
    <t>Муниципальная программа _____________кого сельсовета Рыльского района Курской области «Социальная поддержка граждан в _____________ком сельсовете Рыльского района Курской области на 2014-2016 годы»</t>
  </si>
  <si>
    <t>Подпрограмма «Социальная поддержка отдельных категорий граждан»  муниципальной программы _____________кого сельсовета «Социальная поддержка граждан в муниципальном образовании «_____________кий сельсовет» Рыльского района Курской области на 2014 – 2016 годы</t>
  </si>
  <si>
    <t>Подпрограмма «Социальная поддержка отдельных категорий граждан»  муниципальной программы _____________кого сельсовета Рыльского района Курской области «Социальная поддержка граждан в _____________ком сельсовете Рыльского района Курской области на 2014 – 2016 годы"</t>
  </si>
  <si>
    <t>Курской области на 2015 год и  плановый период 2016 и 2017 годов"</t>
  </si>
  <si>
    <t>тыс.руб.</t>
  </si>
  <si>
    <t>ЦСР</t>
  </si>
  <si>
    <t>Наименование</t>
  </si>
  <si>
    <t>01 0</t>
  </si>
  <si>
    <t>0000</t>
  </si>
  <si>
    <t>01 1</t>
  </si>
  <si>
    <t>1401</t>
  </si>
  <si>
    <t>Расходы на обеспечение деятельности (оказание услуг) муниципальных учреждений</t>
  </si>
  <si>
    <t>1402</t>
  </si>
  <si>
    <t>Обеспечение деятельности и выполнение функций органов местного самоуправления</t>
  </si>
  <si>
    <t>02 0</t>
  </si>
  <si>
    <t>02 1</t>
  </si>
  <si>
    <t>1445</t>
  </si>
  <si>
    <t>05 1</t>
  </si>
  <si>
    <t>Мероприятия в области энергосбережения</t>
  </si>
  <si>
    <t xml:space="preserve">07 0 </t>
  </si>
  <si>
    <t>07 1</t>
  </si>
  <si>
    <t>1433</t>
  </si>
  <si>
    <t>Мероприятия по благоустройству</t>
  </si>
  <si>
    <t xml:space="preserve">08 0 </t>
  </si>
  <si>
    <t>1414</t>
  </si>
  <si>
    <t>Реализация мероприятий в сфере молодежной политики</t>
  </si>
  <si>
    <t>1406</t>
  </si>
  <si>
    <t>1407</t>
  </si>
  <si>
    <t>09 1</t>
  </si>
  <si>
    <t>1437</t>
  </si>
  <si>
    <t>Мероприятия, направленные на развитие муниципальной службы</t>
  </si>
  <si>
    <t>1426</t>
  </si>
  <si>
    <t>12 1</t>
  </si>
  <si>
    <t>1435</t>
  </si>
  <si>
    <t>Реализация мероприятий направленных на обеспечение правопорядка на территории муниципального образования</t>
  </si>
  <si>
    <t>13 0</t>
  </si>
  <si>
    <t>13 1</t>
  </si>
  <si>
    <t>1415</t>
  </si>
  <si>
    <t>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t>
  </si>
  <si>
    <t>16 0</t>
  </si>
  <si>
    <t>16 1</t>
  </si>
  <si>
    <t>71 0</t>
  </si>
  <si>
    <t>Обеспечение функционирования главы муниципального образования</t>
  </si>
  <si>
    <t>71 1</t>
  </si>
  <si>
    <t>Глава муниципального образования</t>
  </si>
  <si>
    <t>73 0</t>
  </si>
  <si>
    <t>Обеспечение функционирования местных администраций</t>
  </si>
  <si>
    <t>73 1</t>
  </si>
  <si>
    <t>Обеспечение деятельности администрации муниципального образования</t>
  </si>
  <si>
    <t>74 0</t>
  </si>
  <si>
    <t>Обеспечение деятельности контрольно-счетных органов муниципального образования</t>
  </si>
  <si>
    <t>74 1</t>
  </si>
  <si>
    <t>Руководитель контрольно-счетного органа муниципального образования</t>
  </si>
  <si>
    <t>74 2</t>
  </si>
  <si>
    <t>Аудиторы контрольно-счетного органа муниципального образования</t>
  </si>
  <si>
    <t>74 3</t>
  </si>
  <si>
    <t>Аппарат контрольно-счетного органа муниципального образования</t>
  </si>
  <si>
    <t>1467</t>
  </si>
  <si>
    <t>Осуществление переданных полномочий от поселений муниципальному району в сфере внешнего муниципального финансового контроля</t>
  </si>
  <si>
    <t>77 0</t>
  </si>
  <si>
    <t>Непрограммная деятельность органов местного самоуправления</t>
  </si>
  <si>
    <t>77 2</t>
  </si>
  <si>
    <t>Непрограммные расходы органов местного самоуправления</t>
  </si>
  <si>
    <t>Осуществление первичного воинского учета на территориях, где отсутствуют военные комиссариаты</t>
  </si>
  <si>
    <t>77 3</t>
  </si>
  <si>
    <t>Организация и проведение выборов и референдумов</t>
  </si>
  <si>
    <t>1441</t>
  </si>
  <si>
    <t>Подготовка и проведение выборов</t>
  </si>
  <si>
    <t>78 0</t>
  </si>
  <si>
    <t>78 1</t>
  </si>
  <si>
    <t>Резервные фонды</t>
  </si>
  <si>
    <t>Резервный фонд местной администрации</t>
  </si>
  <si>
    <t>Приложение №8</t>
  </si>
  <si>
    <t>Приложение №7</t>
  </si>
  <si>
    <t>Код бюджетной классификации Российской    Федерации</t>
  </si>
  <si>
    <t>Наименование доходов</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</si>
  <si>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</si>
  <si>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</si>
  <si>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</si>
  <si>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</si>
  <si>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</si>
  <si>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</si>
  <si>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1 08 00000 00 0000 000</t>
  </si>
  <si>
    <t>ГОСУДАРСТВЕННАЯ ПОШЛИНА</t>
  </si>
  <si>
    <t>1 11 00000 00 0000 000</t>
  </si>
  <si>
    <t>1 11 05000 00 0000 120</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</si>
  <si>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</si>
  <si>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</si>
  <si>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1 11 05013 10 0000 120</t>
  </si>
  <si>
    <t>1 14 00000 00 0000 000</t>
  </si>
  <si>
    <t>ДОХОДЫ ОТ ПРОДАЖИ МАТЕРИАЛЬНЫХ И НЕМАТЕРИАЛЬНЫХ АКТИВОВ</t>
  </si>
  <si>
    <t>2 07 05030 10 0000 180</t>
  </si>
  <si>
    <t xml:space="preserve">Прочие безвозмездные поступления в бюджеты поселений </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</si>
  <si>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</si>
  <si>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"О бюджете муниципального образования "Ивановский сельсовет" Рыльского района</t>
  </si>
  <si>
    <t>Источники внутреннего финансирования дефицита бюджета  муниципального</t>
  </si>
  <si>
    <t>образования "Ивановский сельсовет" Рыльского района Курской области на 2015 год</t>
  </si>
  <si>
    <t>1 03  00000  00  0000  000</t>
  </si>
  <si>
    <t>НАЛОГИ НА ТОВАРЫ (РАБОТЫ, УСЛУГИ)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</si>
  <si>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</si>
  <si>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</si>
  <si>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</si>
  <si>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</si>
  <si>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</si>
  <si>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карбюраторных (инжекторных) двигателей,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</si>
  <si>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</si>
  <si>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</si>
  <si>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</si>
  <si>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t>
  </si>
  <si>
    <t>Поступления доходов в бюджет муниципального образования "Ивановский сельсовет" Рыльского района Курской области и межбюджетных трансфертов, получаемых из других бюджетов бюджетной системы Российской Федерации в 2015 году</t>
  </si>
  <si>
    <t>Муниципальная программа Ивановского сельсовета Рыльского района Курской области  «Энергосбережение и повышение энергетической эффективности в Ивановском сельсовете Рыльского района Курской области на  2014– 2016 годы»</t>
  </si>
  <si>
    <t>Подпрограмма "Энергосбережение"  муниципальной программы "Энергосбережение и повышение энергетической эффективности в  Ивановском сельсовете Рыльского района Курской области на  2014– 2016 годы»</t>
  </si>
  <si>
    <t>Муниципальная программа Ивановского сельсовета Рыльского района Курской области «Развитие муниципальной службы в Ивановском сельсовете Рыльского района  Курской области на 2014-2016 годы»</t>
  </si>
  <si>
    <t>Подпрограмма "Реализация мероприятий, направленных на Развитие муниципальной службы в Ивановском сельсовете Рыльского района  Курской области на 2014-2016 годы"</t>
  </si>
  <si>
    <t>79 0</t>
  </si>
  <si>
    <t xml:space="preserve">Непрограммные расходы на обеспечение деятельности муниципальных казенных  учреждений </t>
  </si>
  <si>
    <t>Расходы на обеспечение деятельности и выполнение функций муниципального казенного учреждения «Управление хозяйственного и транспортного обеспечения Администрации Ивановского сельсовета Рыльского района»</t>
  </si>
  <si>
    <t>79 1</t>
  </si>
  <si>
    <t>Муниципальная программа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2015-2019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</si>
  <si>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Ивановского сельсовета  Рыльского района Курской области "Защита населения и территорий Ивановского сельсовета Рыльского района Курской области от чрезвычайных ситуаций, обеспечение пожарной безопасности и безопасности людей на водных объектах на 2015-2019 годы"</t>
  </si>
  <si>
    <t>Муниципальная программа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2014-2016 годы"</t>
  </si>
  <si>
    <t>Подпрограмма «Обеспечение  правопорядка  на  территории  муниципального образования» муниципальной программы Ивановского сельсовета Рыльского района Курской области"Профилактика преступлений и иных правонарушений в Ивановскомком сельсовете Рыльского района Курской области  на 2014-2016 годы"</t>
  </si>
  <si>
    <t>04 0</t>
  </si>
  <si>
    <t>Муниципальная программа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2015 – 2019  годы»</t>
  </si>
  <si>
    <t>Подпрограмма «Совершенствование системы управления
муниципальным имуществом на территории Ивановского сельсовета Рыльского района Курской области»  муниципальной программы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2015 – 2019  годы»</t>
  </si>
  <si>
    <t>04 1</t>
  </si>
  <si>
    <t>Проведение муниципальной политики в области имущественных и земельных отношений на территории муниципального образования</t>
  </si>
  <si>
    <t>1470</t>
  </si>
  <si>
    <t>Муниципальная программа Ивановского сельсовета Рыльского района Курской области "Благоустройство и содержание территории муниципального образования «Ивановский сельсовет» Рыльского района Курской области" на 2014 - 2018 годы.</t>
  </si>
  <si>
    <t xml:space="preserve">Муниципальная программа Ивановского сельсовета Рыльского района Курской области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Ивановского сельсовета Рыльского района на 2015 – 2018  годы»
</t>
  </si>
  <si>
    <t>Подпрограмма «Повышение эффективности реализации молодежной политики» муниципальной программы  «Повышение эффективности работы с молодёжью, организация  отдыха и  оздоровления детей, молодёжи, развитие физической  культуры и спорта в  Ивановском сельсовете  Ивановского сельсовета Рыльского района на 2015 – 2018  годы»</t>
  </si>
  <si>
    <t xml:space="preserve">Муниципальная программа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</si>
  <si>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 xml:space="preserve">Подпрограмма «Развитие народного творчества и культурно-досуговой деятельности в Ивановском сельсовете Рыльского района Курской области»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</si>
  <si>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Муниципальная программа Ивановского сельсовета Рыльского района Курской области   «Социальная поддержка граждан в муниципальном образовании «Ивановский сельсовет» Рыльского района Курской области на 2014 – 2016 годы</t>
  </si>
  <si>
    <t>Подпрограмма «Социальная поддержка семьи и детей» муниципальной программы «Социальная поддержка граждан в  муниципальном образовании «Ивановский сельсовет» Рыльского района Курской облас-ти на 2014-2016 годы</t>
  </si>
  <si>
    <t>02 2</t>
  </si>
  <si>
    <t>1474</t>
  </si>
  <si>
    <t>Мероприятия в области улучшения демографической ситуации, совершенствования социальной поддержки семьи и детей.</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</si>
  <si>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развитие физической культуры и спорта в Ивановском сельсовете Рыльского района Курской области на 2014 – 2018 годы»</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</si>
  <si>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</si>
  <si>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Создание условий для успешного выступления спортсменов муниципального образования на спортивных соревнованиях и развития спортивного резерва</t>
  </si>
  <si>
    <t>Администрация Ивановского сельсовета Рыльского района Курской области</t>
  </si>
  <si>
    <t>Реализация мероприятий по распространению официальной информации</t>
  </si>
  <si>
    <t>1439</t>
  </si>
  <si>
    <t>Распределение бюджетных ассигнований по разделам, подразделам,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2015 год</t>
  </si>
  <si>
    <t>Ведомственная структура расходов бюджета  муниципального образования "Ивановский сельсовет"  Рыльского района Курской области на 2015 год</t>
  </si>
  <si>
    <t>5118</t>
  </si>
  <si>
    <t>Распределение бюджетных ассигнований по целевым статьям (муниципальным программам  Ивановского  сельсовета Рыльского района Курской области и непрограммным направлениям деятельности), группам видов расходов классификации расходов бюджета                                                                                                                                   муниципального образования "Ивановский сельсовет" Рыльского района Курской области на 2015 год</t>
  </si>
  <si>
    <t>Подпрограмма «Обеспечение  правопорядка  на  территории  муниципального образования» муниципальной программы Ивановского сельсовета Рыльского района Курской области"Профилактика преступлений и иных правонарушений в Ивановском сельсовете Рыльского района Курской области  на 2014-2016 годы"</t>
  </si>
  <si>
    <t>Рыльского района  от 22.12.2014г. № 170</t>
  </si>
  <si>
    <t>Рыльского района  от 22.12.2014г. №170</t>
  </si>
  <si>
    <t>тыс. руб.</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</si>
  <si>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t>
  </si>
  <si>
    <t>Подпрограмма «Повышение эффективности реализации молодежной политики» муниципальной программы  «Повышение эффективности работы с молодёжью, организация  отдыха и  оздоровления детей, молодёжи, развитие физической  культуры и спорта»</t>
  </si>
  <si>
    <t>Муниципальная программа «Повышение эффективности работы с молодёжью, организация  отдыха и  оздоровления детей, молодёжи, развитие физической  культуры и спорта »</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</si>
  <si>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развитие физической культуры и спорта»</t>
  </si>
  <si>
    <t>09</t>
  </si>
  <si>
    <t>1500</t>
  </si>
  <si>
    <t>Осуществление переданных полномочий от муниципального района сельским поселениям в сфере осуществления мер по противодействию коррупции в границах поселения</t>
  </si>
  <si>
    <t xml:space="preserve">09 1 </t>
  </si>
  <si>
    <t>Защита населения и территории от чрезвычайных ситуаций природного и техногенного характера, гражданская оборона</t>
  </si>
  <si>
    <t>Осуществление переданных полномочий от муниципального района сельским поселениям в сфере участия в предупреждении и ликвидации последствий чрезвычайных ситуаций в границах поселения</t>
  </si>
  <si>
    <t>1487</t>
  </si>
  <si>
    <t>Осуществление переданных полномочий от муниципального района сельским поселениям в сфере организации и осуществления мероприятий по территориальной обороне и гражданской обороне, защита населения и территории поселения  от чрезвычайных ситуаций  природного и техногенного характера</t>
  </si>
  <si>
    <t>1494</t>
  </si>
  <si>
    <t>1495</t>
  </si>
  <si>
    <t>1496</t>
  </si>
  <si>
    <t>Осуществление переданных полномочий от муниципального района сельским поселениям в сфере  создания, содержания и организации деятельности аварийно-спасательных служб и (или) аварийно-спасательных формирований на территории поселения</t>
  </si>
  <si>
    <t>Осуществление переданных полномочий от муниципального района сельским поселениям в сфере  осуществления мероприятий по обеспечению безопасности людей на водных объектах, охране их жизни и здоровья</t>
  </si>
  <si>
    <t>Осуществление переданных полномочий от муниципального района сельским поселениям в сфере участия в профилактике терриризма и экстремизма, а также в миминизации и (или) ликвидации последствий проявлений терроризма и экстремизма в границах поселения</t>
  </si>
  <si>
    <t>1486</t>
  </si>
  <si>
    <t>1498</t>
  </si>
  <si>
    <t>1499</t>
  </si>
  <si>
    <t>Осуществление переданных полномочий от муниципального района сельским поселениям в сфере предоставления помещениядля работы на обслуживаемом административном участке поселения сотруднику, замещающему должность участкового уполномоченного полиции</t>
  </si>
  <si>
    <t>Транспорт</t>
  </si>
  <si>
    <t xml:space="preserve">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
</t>
  </si>
  <si>
    <t>11 0</t>
  </si>
  <si>
    <t>11 2</t>
  </si>
  <si>
    <t xml:space="preserve">Подпрограмма ""Развитие пассажирских перевозок в Ивановском сельсовете Рыльского района Курской области "  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
</t>
  </si>
  <si>
    <t>Осуществление переданных полномочий от муниципального района сельским поселениям в сфере предоставления до 1 января 2017 года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</si>
  <si>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Осуществление переданных полномочий от муниципального района сельским поселениям в сфере создания условий для предоставления транспортных услуг населению и организации транспортного обслуживания населения в границах поселения</t>
  </si>
  <si>
    <t>Дорожное хозяйство (дорожные фонды)</t>
  </si>
  <si>
    <t>11 1</t>
  </si>
  <si>
    <t>1 1</t>
  </si>
  <si>
    <t>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t>
  </si>
  <si>
    <t>Подпрограмма "Развитие сети  автомобильных дорог  Ивановского сельсовета Рыльского района Курской области " муниципальной программы  "Развитие транспортной системы, обеспечение перевозки пассажиров и безопасности дорожного движения в Ивановском сельсовете Рыльского района Курской области  в 2015-2017 годах"</t>
  </si>
  <si>
    <t xml:space="preserve"> Осуществление переданных полномочий от муниципального района сельским поселениям в сфере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осуществления муниципального контроля за сохранностью автомобильных дорог местного значенияв грраницах населенных пунктов поселения, а также осуществления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</si>
  <si>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Отдельные мероприятия  по другим видам транспорта</t>
  </si>
  <si>
    <t xml:space="preserve"> Осуществление переданных полномочий от муниципального района сельским поселениям в сфере утверждения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выдачи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утверждения местных нормативов градостроительного проектирования поселений, резервирования земель и изъятия, в том числе путем выкупа, земельных участков в границах поселения для муниципальных нужд, осуществления муниципального земельного контроля в границах поселения, осуществления в случаях, предусмотренных Градостроительным кодексом Российской Федерации, осмотров зданий, сооружений и выдачи рекомендаций об устранении выявленных в ходе таких осмотров нарушений
</t>
  </si>
  <si>
    <t>07 2</t>
  </si>
  <si>
    <t>1492</t>
  </si>
  <si>
    <t>Мероприятия по  разработке документов территориального планирования и градостроительного зонирования</t>
  </si>
  <si>
    <t>1416</t>
  </si>
  <si>
    <t>Жилищное хозяйство</t>
  </si>
  <si>
    <t>07 0</t>
  </si>
  <si>
    <t>1484</t>
  </si>
  <si>
    <t xml:space="preserve"> Осуществление переданных полномочий от муниципального района сельским поселениям в сфере  обеспечения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</si>
  <si>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9601</t>
  </si>
  <si>
    <t>Обеспечение мероприятий по капитальному ремонту многоквартирных домов</t>
  </si>
  <si>
    <t xml:space="preserve"> Осуществление переданных полномочий от муниципального района сельским поселениям в сфере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t>
  </si>
  <si>
    <t>1497</t>
  </si>
  <si>
    <t>Муниципальная программа Ивановского сельсовета Рыльского района Курской области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</si>
  <si>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доступным и конфортным жильем граждан поселения"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</si>
  <si>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доступным и конфортным жильем граждан поселения"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</si>
  <si>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 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</si>
  <si>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1483</t>
  </si>
  <si>
    <t xml:space="preserve">Осуществление переданных полномочий от муниципального района сельским поселениям в сфере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t>
  </si>
  <si>
    <t>400</t>
  </si>
  <si>
    <t>Капитальные вложения в объекты государственной (муниципальной) собственности</t>
  </si>
  <si>
    <t>Подпрограмма «Социальное развитие села Ивановского сельсовета Рыльского района Курской области на период 2014-2017 годы и на период до 2020 года" муниципальной  программы «Устойчивое развитие сельских территорий"</t>
  </si>
  <si>
    <t xml:space="preserve">Муниципальная программа «Устойчивое развитие сельских территорий" </t>
  </si>
  <si>
    <t>1490</t>
  </si>
  <si>
    <t xml:space="preserve">Осуществление переданных полномочий от муниципального района сельским поселениям в сфере создания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t>
  </si>
  <si>
    <t>1491</t>
  </si>
  <si>
    <t xml:space="preserve">Осуществление переданных полномочий от муниципального района сельским поселениям в сфере организации сбора и вывоза бытовых отходов и мусора
</t>
  </si>
  <si>
    <t>1493</t>
  </si>
  <si>
    <t>Осуществление переданных полномочий от муниципального района сельским поселениям в сфере организации   ритуальных услуг и содержания мест захоронения</t>
  </si>
  <si>
    <t>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</si>
  <si>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</si>
  <si>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Подпрограмма «Подпрограмма Развитие библиотечного дела»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</si>
  <si>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Осуществление переданных полномочий от муниципального района сельским поселениям в сфере организации библиотечного обслуживания населения, комплектования и обеспечения сохранности библиотечных фондов библиотек поселения</t>
  </si>
  <si>
    <t>01 2</t>
  </si>
  <si>
    <t>1488</t>
  </si>
  <si>
    <t>Подпрограмма «Социальная поддержка отдельных категорий граждан» муниципальной программы «Социальная поддержка граждан в  муниципальном образовании «Ивановский сельсовет» Рыльского района Курской облас-ти на 2014-2016 годы</t>
  </si>
  <si>
    <t>Осуществление мер по улучшению положения и качества жизни пожилых людей</t>
  </si>
  <si>
    <t>1473</t>
  </si>
  <si>
    <t>Другие вопросы в области культуры, кинематографии</t>
  </si>
  <si>
    <t>01 4</t>
  </si>
  <si>
    <t xml:space="preserve">Подпрограмма «Обеспечение условий реализации муниципальной программы и прочие мероприятия в области культуры» муниципальной программы Ивановского сельсовета Рыльского района Курской области «Развитие культуры в Ивановском сельсовете  Рыльского района Курской области на 2014-2016 годы» </t>
  </si>
  <si>
    <t>1489</t>
  </si>
  <si>
    <t>Осуществление переданных полномочий от муниципального района сельским поселениям в сфере сохранения, использования и популяризации объектов культурного наследия (памятников истории и культуры), находящихся в собственности поселения, охраны объектов культурного наследия (памятников истории и культуры) местного (муниципального)значения, расположенных на территории поселения</t>
  </si>
  <si>
    <t>Мероприятия по капитальному ремонту муниципального жилищного фонда</t>
  </si>
  <si>
    <t>1430</t>
  </si>
  <si>
    <t>Подпрограмма "Создание условий для обеспечения качественными услугами жилищно-коммунального хозяйства населения Ивановского сельсовета Рыльского района Курской области"муниципальной программы "Обеспечение качественными услугами жилищно-коммунального хозяйства населения Ивановского сельсовета Рыльского района Курской области в 2015-2017 годах "</t>
  </si>
  <si>
    <t>1 06 06030 00 0000 110</t>
  </si>
  <si>
    <t>Земельный налог с организаций</t>
  </si>
  <si>
    <t>1 06 06033 10 0000 110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</si>
  <si>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</si>
  <si>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</si>
  <si>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1 06 06040 00 0000 110</t>
  </si>
  <si>
    <t>1 06 06043 10 0000 110</t>
  </si>
  <si>
    <t>Земельный налог с физических лиц, обладающих земельным участком, расположенным в границах сельских поселений</t>
  </si>
  <si>
    <t>Прочие доходы от компенсации затрат государства</t>
  </si>
  <si>
    <t>Прочие доходы от компенсации затрат бюджетов сельских поселений</t>
  </si>
  <si>
    <t>1  13  02990  00  0000  130</t>
  </si>
  <si>
    <t>1  13  02995  10  0000  130</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</si>
  <si>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</si>
  <si>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</si>
  <si>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1 14 02052 10 0000 430</t>
  </si>
  <si>
    <t>1 14 02050 00 0000 430</t>
  </si>
  <si>
    <t>1 14 02000 00 0000 430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</si>
  <si>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</si>
  <si>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1404</t>
  </si>
  <si>
    <t>Выполнение других (прочих) обязательств органа местного самоуправления</t>
  </si>
  <si>
    <t>Подпрограмма «Совершенствование системы управления муниципальным имуществом на территории Ивановского сельсовета Рыльского района Курской области»  муниципальной программы  Ивановского сельсовета Рыльского района Курской области «Управление муниципальным имуществом Ивановского сельсовета Рыльского района Курской области на 2015 – 2019  годы»</t>
  </si>
  <si>
    <t>Другие вопросы в области жилищно-коммунального хозяйства</t>
  </si>
  <si>
    <t>1431</t>
  </si>
  <si>
    <t>Выплаты  по заработной плате работникам культуры за счет средств областного бюджета</t>
  </si>
  <si>
    <t xml:space="preserve">08 </t>
  </si>
  <si>
    <t xml:space="preserve">01 </t>
  </si>
  <si>
    <t>1333</t>
  </si>
  <si>
    <t xml:space="preserve"> </t>
  </si>
  <si>
    <t>1342</t>
  </si>
  <si>
    <t>1427</t>
  </si>
  <si>
    <t>к решению Собрания депутатов Ивановского сельсовета</t>
  </si>
  <si>
    <r>
      <t>(</t>
    </r>
    <r>
      <rPr>
        <i/>
        <sz val="9"/>
        <color indexed="8"/>
        <rFont val="Times New Roman"/>
        <family val="1"/>
      </rPr>
      <t>в редакции решения Собрания депутатов    Ивановского сельсовета Рыльского района  от 24.12.2015 № 218)</t>
    </r>
  </si>
  <si>
    <t>(в редакции решения Собрания депутатов Ивановского сельсовета Рыльского района  от 24.12.2015  №218)</t>
  </si>
  <si>
    <t>Рыльского района  от 22.12.2014 № 170</t>
  </si>
  <si>
    <t>(в редакции решения Собрания депутатов Ивановского сельсовета Рыльского района  от 24.12.2015  № 218)</t>
  </si>
  <si>
    <t>(в редакции решения Собрания депутатов Ивановского сельсовета Рыльского района  от 24.12.2015 №218)</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</si>
</sst>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
  </numFmts>
  <fonts count="47">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2"/>
      <name val="Arial Cyr"/>
      <family val="0"/>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8"/>
      <name val="Calibri"/>
      <family val="2"/>
    </font>
    <font>
      <sz val="14"/>
      <color indexed="8"/>
      <name val="Times New Roman"/>
      <family val="1"/>
    </font>
    <font>
      <b/>
      <sz val="14"/>
      <color indexed="8"/>
      <name val="Times New Roman"/>
      <family val="1"/>
    </font>
    <font>
      <sz val="14"/>
      <name val="Times New Roman"/>
      <family val="1"/>
    </font>
    <font>
      <sz val="11"/>
      <name val="Times New Roman"/>
      <family val="1"/>
    </font>
    <font>
      <b/>
      <sz val="14"/>
      <name val="Times New Roman"/>
      <family val="1"/>
    </font>
    <font>
      <b/>
      <sz val="12"/>
      <color indexed="8"/>
      <name val="Times New Roman"/>
      <family val="1"/>
    </font>
    <font>
      <sz val="14"/>
      <name val="Helv"/>
      <family val="0"/>
    </font>
    <font>
      <b/>
      <sz val="14"/>
      <color indexed="8"/>
      <name val="Calibri"/>
      <family val="2"/>
    </font>
    <font>
      <sz val="14"/>
      <color indexed="8"/>
      <name val="Calibri"/>
      <family val="2"/>
    </font>
    <font>
      <sz val="12"/>
      <name val="Times New Roman"/>
      <family val="1"/>
    </font>
    <font>
      <sz val="10"/>
      <name val="Arial"/>
      <family val="2"/>
    </font>
    <font>
      <sz val="13"/>
      <name val="Times New Roman"/>
      <family val="1"/>
    </font>
    <font>
      <sz val="14"/>
      <name val="Arial Cyr"/>
      <family val="2"/>
    </font>
    <font>
      <sz val="10"/>
      <name val="Arial Cyr"/>
      <family val="0"/>
    </font>
    <font>
      <sz val="8"/>
      <name val="Arial Cyr"/>
      <family val="0"/>
    </font>
    <font>
      <sz val="12"/>
      <color indexed="8"/>
      <name val="Times New Roman"/>
      <family val="1"/>
    </font>
    <font>
      <sz val="11"/>
      <color indexed="8"/>
      <name val="Times New Roman"/>
      <family val="1"/>
    </font>
    <font>
      <sz val="13"/>
      <color indexed="8"/>
      <name val="Calibri"/>
      <family val="2"/>
    </font>
    <font>
      <sz val="13"/>
      <color indexed="8"/>
      <name val="Times New Roman"/>
      <family val="1"/>
    </font>
    <font>
      <sz val="10"/>
      <color indexed="8"/>
      <name val="Calibri"/>
      <family val="2"/>
    </font>
    <font>
      <sz val="10"/>
      <name val="Times New Roman"/>
      <family val="1"/>
    </font>
    <font>
      <sz val="11"/>
      <name val="Calibri"/>
      <family val="2"/>
    </font>
    <font>
      <sz val="14"/>
      <name val="Palatino Linotype"/>
      <family val="1"/>
    </font>
    <font>
      <b/>
      <sz val="14"/>
      <name val="Palatino Linotype"/>
      <family val="1"/>
    </font>
    <font>
      <i/>
      <sz val="12"/>
      <color indexed="8"/>
      <name val="Times New Roman"/>
      <family val="1"/>
    </font>
    <font>
      <i/>
      <sz val="9"/>
      <color indexed="8"/>
      <name val="Times New Roman"/>
      <family val="1"/>
    </font>
    <font>
      <i/>
      <sz val="9"/>
      <name val="Arial Cyr"/>
      <family val="0"/>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15"/>
        <bgColor indexed="64"/>
      </patternFill>
    </fill>
    <fill>
      <patternFill patternType="solid">
        <fgColor theme="0"/>
        <bgColor indexed="64"/>
      </patternFill>
    </fill>
    <fill>
      <patternFill patternType="solid">
        <fgColor rgb="FFFFFF00"/>
        <bgColor indexed="64"/>
      </patternFill>
    </fill>
    <fill>
      <patternFill patternType="solid">
        <fgColor indexed="14"/>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right/>
      <top/>
      <bottom style="thin"/>
    </border>
    <border>
      <left/>
      <right style="thin"/>
      <top/>
      <bottom style="thin"/>
    </border>
    <border>
      <left style="thin"/>
      <right/>
      <top style="thin"/>
      <bottom style="thin"/>
    </border>
    <border>
      <left style="thin"/>
      <right style="thin"/>
      <top style="thin"/>
      <bottom style="thin"/>
    </border>
    <border>
      <left style="thin">
        <color indexed="8"/>
      </left>
      <right/>
      <top style="thin">
        <color indexed="8"/>
      </top>
      <bottom/>
    </border>
    <border>
      <left style="thin"/>
      <right style="thin"/>
      <top style="thin"/>
      <bottom/>
    </border>
    <border>
      <left style="thin"/>
      <right/>
      <top style="thin"/>
      <bottom/>
    </border>
    <border>
      <left/>
      <right style="thin"/>
      <top style="thin"/>
      <bottom/>
    </border>
    <border>
      <left/>
      <right style="thin"/>
      <top style="thin"/>
      <bottom style="thin"/>
    </border>
    <border>
      <left style="thin"/>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bottom style="thin"/>
    </border>
    <border>
      <left style="thin">
        <color indexed="8"/>
      </left>
      <right/>
      <top/>
      <bottom style="thin">
        <color indexed="8"/>
      </bottom>
    </border>
    <border>
      <left/>
      <right style="thin"/>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bottom/>
    </border>
    <border>
      <left style="thin"/>
      <right style="thin">
        <color indexed="8"/>
      </right>
      <top style="thin"/>
      <bottom style="thin"/>
    </border>
    <border>
      <left style="thin">
        <color indexed="8"/>
      </left>
      <right style="thin">
        <color indexed="8"/>
      </right>
      <top style="thin"/>
      <bottom style="thin"/>
    </border>
    <border>
      <left/>
      <right style="thin">
        <color indexed="8"/>
      </right>
      <top style="thin"/>
      <bottom style="thin"/>
    </border>
    <border>
      <left/>
      <right/>
      <top style="thin"/>
      <bottom style="thin"/>
    </border>
    <border>
      <left/>
      <right/>
      <top/>
      <bottom style="thin"/>
    </border>
    <border>
      <left style="thin"/>
      <right style="thin"/>
      <top/>
      <bottom/>
    </border>
    <border>
      <left style="thin">
        <color indexed="8"/>
      </left>
      <right style="thin"/>
      <top style="thin">
        <color indexed="8"/>
      </top>
      <bottom style="thin"/>
    </border>
    <border>
      <left/>
      <right style="thin">
        <color indexed="8"/>
      </right>
      <top style="thin">
        <color indexed="8"/>
      </top>
      <bottom/>
    </border>
    <border>
      <left style="thin">
        <color indexed="8"/>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21" borderId="7" applyNumberFormat="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0" borderId="0">
      <alignment/>
      <protection/>
    </xf>
    <xf numFmtId="0" fontId="12" fillId="0" borderId="0">
      <alignment/>
      <protection/>
    </xf>
    <xf numFmtId="0" fontId="34" fillId="0" borderId="0">
      <alignment/>
      <protection/>
    </xf>
    <xf numFmtId="0" fontId="34" fillId="0" borderId="0">
      <alignment/>
      <protection/>
    </xf>
    <xf numFmtId="0" fontId="30" fillId="0" borderId="0">
      <alignment/>
      <protection/>
    </xf>
    <xf numFmtId="0" fontId="30" fillId="0" borderId="0">
      <alignment/>
      <protection/>
    </xf>
    <xf numFmtId="0" fontId="12" fillId="0" borderId="0">
      <alignment/>
      <protection/>
    </xf>
    <xf numFmtId="0" fontId="34" fillId="0" borderId="0">
      <alignment/>
      <protection/>
    </xf>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lignment/>
      <protection/>
    </xf>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cellStyleXfs>
  <cellXfs count="696">
    <xf numFmtId="0" fontId="0" fillId="0" borderId="0" xfId="0" applyAlignment="1">
      <alignment/>
    </xf>
    <xf numFmtId="0" fontId="0" fillId="0" borderId="0" xfId="0" applyFill="1" applyAlignment="1">
      <alignment/>
    </xf>
    <xf numFmtId="49" fontId="21" fillId="8" borderId="10" xfId="0" applyNumberFormat="1" applyFont="1" applyFill="1" applyBorder="1" applyAlignment="1">
      <alignment horizontal="right" vertical="center" wrapText="1"/>
    </xf>
    <xf numFmtId="49" fontId="21" fillId="8" borderId="11" xfId="0" applyNumberFormat="1" applyFont="1" applyFill="1" applyBorder="1" applyAlignment="1">
      <alignment vertical="center" wrapText="1"/>
    </xf>
    <xf numFmtId="49" fontId="20" fillId="24" borderId="10" xfId="0" applyNumberFormat="1" applyFont="1" applyFill="1" applyBorder="1" applyAlignment="1">
      <alignment horizontal="right" vertical="center" wrapText="1"/>
    </xf>
    <xf numFmtId="49" fontId="20" fillId="24" borderId="11" xfId="0" applyNumberFormat="1" applyFont="1" applyFill="1" applyBorder="1" applyAlignment="1">
      <alignment vertical="center" wrapText="1"/>
    </xf>
    <xf numFmtId="49" fontId="20" fillId="25" borderId="10" xfId="0" applyNumberFormat="1" applyFont="1" applyFill="1" applyBorder="1" applyAlignment="1">
      <alignment horizontal="right" vertical="center" wrapText="1"/>
    </xf>
    <xf numFmtId="49" fontId="20" fillId="25" borderId="11" xfId="0" applyNumberFormat="1" applyFont="1" applyFill="1" applyBorder="1" applyAlignment="1">
      <alignment vertical="center" wrapText="1"/>
    </xf>
    <xf numFmtId="0" fontId="23" fillId="0" borderId="0" xfId="58" applyFont="1" applyFill="1">
      <alignment/>
      <protection/>
    </xf>
    <xf numFmtId="0" fontId="24" fillId="0" borderId="0" xfId="58" applyFont="1" applyFill="1" applyAlignment="1">
      <alignment vertical="center"/>
      <protection/>
    </xf>
    <xf numFmtId="49" fontId="20" fillId="0" borderId="0" xfId="0" applyNumberFormat="1" applyFont="1" applyAlignment="1">
      <alignment horizontal="right" vertical="center"/>
    </xf>
    <xf numFmtId="49" fontId="20" fillId="0" borderId="0" xfId="0" applyNumberFormat="1" applyFont="1" applyAlignment="1">
      <alignment vertical="center"/>
    </xf>
    <xf numFmtId="2" fontId="20" fillId="0" borderId="0" xfId="0" applyNumberFormat="1" applyFont="1" applyAlignment="1">
      <alignment vertical="center" wrapText="1"/>
    </xf>
    <xf numFmtId="2" fontId="20" fillId="24" borderId="12" xfId="65" applyNumberFormat="1" applyFont="1" applyFill="1" applyBorder="1" applyAlignment="1">
      <alignment horizontal="left" vertical="center" wrapText="1"/>
      <protection/>
    </xf>
    <xf numFmtId="2" fontId="21" fillId="8" borderId="12" xfId="65" applyNumberFormat="1" applyFont="1" applyFill="1" applyBorder="1" applyAlignment="1">
      <alignment horizontal="left" vertical="center" wrapText="1"/>
      <protection/>
    </xf>
    <xf numFmtId="49" fontId="21" fillId="8" borderId="13" xfId="65" applyNumberFormat="1" applyFont="1" applyFill="1" applyBorder="1" applyAlignment="1">
      <alignment horizontal="center" vertical="center" wrapText="1"/>
      <protection/>
    </xf>
    <xf numFmtId="49" fontId="20" fillId="0" borderId="13"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0" fontId="21" fillId="26" borderId="14" xfId="0" applyFont="1" applyFill="1" applyBorder="1" applyAlignment="1">
      <alignment horizontal="center" vertical="center" wrapText="1"/>
    </xf>
    <xf numFmtId="49" fontId="21" fillId="0" borderId="15"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26" borderId="13" xfId="0" applyNumberFormat="1" applyFont="1" applyFill="1" applyBorder="1" applyAlignment="1">
      <alignment horizontal="center" vertical="center" wrapText="1"/>
    </xf>
    <xf numFmtId="49" fontId="20" fillId="0" borderId="0" xfId="0" applyNumberFormat="1" applyFont="1" applyFill="1" applyAlignment="1">
      <alignment horizontal="center"/>
    </xf>
    <xf numFmtId="49" fontId="20" fillId="0" borderId="0" xfId="0" applyNumberFormat="1" applyFont="1" applyAlignment="1">
      <alignment horizontal="center"/>
    </xf>
    <xf numFmtId="49" fontId="20" fillId="24" borderId="13" xfId="65" applyNumberFormat="1" applyFont="1" applyFill="1" applyBorder="1" applyAlignment="1">
      <alignment horizontal="center" vertical="center" wrapText="1"/>
      <protection/>
    </xf>
    <xf numFmtId="49" fontId="21" fillId="10" borderId="13" xfId="0" applyNumberFormat="1" applyFont="1" applyFill="1" applyBorder="1" applyAlignment="1">
      <alignment horizontal="center" vertical="center" wrapText="1"/>
    </xf>
    <xf numFmtId="49" fontId="20" fillId="27" borderId="13" xfId="0" applyNumberFormat="1" applyFont="1" applyFill="1" applyBorder="1" applyAlignment="1">
      <alignment horizontal="center" vertical="center" wrapText="1"/>
    </xf>
    <xf numFmtId="49" fontId="21" fillId="27" borderId="13" xfId="0" applyNumberFormat="1" applyFont="1" applyFill="1" applyBorder="1" applyAlignment="1">
      <alignment horizontal="center" vertical="center" wrapText="1"/>
    </xf>
    <xf numFmtId="0" fontId="20" fillId="0" borderId="13" xfId="0" applyFont="1" applyFill="1" applyBorder="1" applyAlignment="1">
      <alignment vertical="center" wrapText="1"/>
    </xf>
    <xf numFmtId="0" fontId="26" fillId="0" borderId="0" xfId="65" applyFont="1" applyFill="1" applyAlignment="1">
      <alignment vertical="center"/>
      <protection/>
    </xf>
    <xf numFmtId="0" fontId="20" fillId="0" borderId="13" xfId="0" applyFont="1" applyFill="1" applyBorder="1" applyAlignment="1">
      <alignment horizontal="left" vertical="center" wrapText="1"/>
    </xf>
    <xf numFmtId="49" fontId="21" fillId="8" borderId="16" xfId="0" applyNumberFormat="1" applyFont="1" applyFill="1" applyBorder="1" applyAlignment="1">
      <alignment horizontal="right" vertical="center" wrapText="1"/>
    </xf>
    <xf numFmtId="49" fontId="21" fillId="8" borderId="17" xfId="0" applyNumberFormat="1" applyFont="1" applyFill="1" applyBorder="1" applyAlignment="1">
      <alignment vertical="center" wrapText="1"/>
    </xf>
    <xf numFmtId="49" fontId="20" fillId="0" borderId="11" xfId="0" applyNumberFormat="1" applyFont="1" applyFill="1" applyBorder="1" applyAlignment="1">
      <alignment vertical="center" wrapText="1"/>
    </xf>
    <xf numFmtId="49" fontId="21" fillId="8" borderId="12" xfId="0" applyNumberFormat="1" applyFont="1" applyFill="1" applyBorder="1" applyAlignment="1">
      <alignment horizontal="right" vertical="center" wrapText="1"/>
    </xf>
    <xf numFmtId="49" fontId="21" fillId="8" borderId="18" xfId="0" applyNumberFormat="1" applyFont="1" applyFill="1" applyBorder="1" applyAlignment="1">
      <alignment vertical="center" wrapText="1"/>
    </xf>
    <xf numFmtId="49" fontId="22" fillId="25" borderId="10" xfId="0" applyNumberFormat="1" applyFont="1" applyFill="1" applyBorder="1" applyAlignment="1">
      <alignment horizontal="right" vertical="center" wrapText="1"/>
    </xf>
    <xf numFmtId="49" fontId="22" fillId="25" borderId="11" xfId="0" applyNumberFormat="1" applyFont="1" applyFill="1" applyBorder="1" applyAlignment="1">
      <alignment vertical="center" wrapText="1"/>
    </xf>
    <xf numFmtId="2" fontId="20" fillId="4" borderId="12" xfId="65" applyNumberFormat="1" applyFont="1" applyFill="1" applyBorder="1" applyAlignment="1">
      <alignment horizontal="left" vertical="center" wrapText="1"/>
      <protection/>
    </xf>
    <xf numFmtId="49" fontId="20" fillId="4" borderId="13" xfId="65" applyNumberFormat="1" applyFont="1" applyFill="1" applyBorder="1" applyAlignment="1">
      <alignment horizontal="center" vertical="center" wrapText="1"/>
      <protection/>
    </xf>
    <xf numFmtId="49" fontId="20" fillId="4" borderId="10" xfId="0" applyNumberFormat="1" applyFont="1" applyFill="1" applyBorder="1" applyAlignment="1">
      <alignment horizontal="right" vertical="center" wrapText="1"/>
    </xf>
    <xf numFmtId="49" fontId="20" fillId="4" borderId="11" xfId="0" applyNumberFormat="1" applyFont="1" applyFill="1" applyBorder="1" applyAlignment="1">
      <alignment vertical="center" wrapText="1"/>
    </xf>
    <xf numFmtId="49" fontId="20" fillId="4" borderId="13" xfId="0" applyNumberFormat="1" applyFont="1" applyFill="1" applyBorder="1" applyAlignment="1">
      <alignment horizontal="center" vertical="center" wrapText="1"/>
    </xf>
    <xf numFmtId="49" fontId="22" fillId="4" borderId="10" xfId="0" applyNumberFormat="1" applyFont="1" applyFill="1" applyBorder="1" applyAlignment="1">
      <alignment horizontal="right" vertical="center" wrapText="1"/>
    </xf>
    <xf numFmtId="49" fontId="22" fillId="4" borderId="11" xfId="0" applyNumberFormat="1" applyFont="1" applyFill="1" applyBorder="1" applyAlignment="1">
      <alignment vertical="center" wrapText="1"/>
    </xf>
    <xf numFmtId="49" fontId="21" fillId="26" borderId="16" xfId="0" applyNumberFormat="1" applyFont="1" applyFill="1" applyBorder="1" applyAlignment="1">
      <alignment horizontal="center" vertical="center" wrapText="1"/>
    </xf>
    <xf numFmtId="0" fontId="21" fillId="26" borderId="17" xfId="0" applyFont="1" applyFill="1" applyBorder="1" applyAlignment="1">
      <alignment horizontal="center" vertical="center" wrapText="1"/>
    </xf>
    <xf numFmtId="49" fontId="21" fillId="26" borderId="17" xfId="0" applyNumberFormat="1" applyFont="1" applyFill="1" applyBorder="1" applyAlignment="1">
      <alignment horizontal="center" vertical="center" wrapText="1"/>
    </xf>
    <xf numFmtId="0" fontId="0" fillId="0" borderId="0" xfId="0" applyFill="1" applyAlignment="1">
      <alignment wrapText="1"/>
    </xf>
    <xf numFmtId="0" fontId="0" fillId="0" borderId="0" xfId="0" applyAlignment="1">
      <alignment wrapText="1"/>
    </xf>
    <xf numFmtId="2" fontId="22" fillId="4" borderId="12" xfId="65" applyNumberFormat="1" applyFont="1" applyFill="1" applyBorder="1" applyAlignment="1">
      <alignment horizontal="left" vertical="center" wrapText="1"/>
      <protection/>
    </xf>
    <xf numFmtId="49" fontId="22" fillId="4" borderId="13" xfId="65" applyNumberFormat="1" applyFont="1" applyFill="1" applyBorder="1" applyAlignment="1">
      <alignment horizontal="center" vertical="center" wrapText="1"/>
      <protection/>
    </xf>
    <xf numFmtId="0" fontId="21" fillId="28" borderId="13" xfId="0" applyFont="1" applyFill="1" applyBorder="1" applyAlignment="1">
      <alignment horizontal="left" vertical="center" wrapText="1"/>
    </xf>
    <xf numFmtId="0" fontId="21" fillId="27" borderId="13" xfId="0" applyFont="1" applyFill="1" applyBorder="1" applyAlignment="1">
      <alignment vertical="center" wrapText="1"/>
    </xf>
    <xf numFmtId="49" fontId="20" fillId="24" borderId="12" xfId="0" applyNumberFormat="1" applyFont="1" applyFill="1" applyBorder="1" applyAlignment="1">
      <alignment horizontal="right" vertical="center" wrapText="1"/>
    </xf>
    <xf numFmtId="49" fontId="20" fillId="24" borderId="18" xfId="0" applyNumberFormat="1" applyFont="1" applyFill="1" applyBorder="1" applyAlignment="1">
      <alignment vertical="center" wrapText="1"/>
    </xf>
    <xf numFmtId="49" fontId="20" fillId="4" borderId="12" xfId="0" applyNumberFormat="1" applyFont="1" applyFill="1" applyBorder="1" applyAlignment="1">
      <alignment horizontal="right" vertical="center" wrapText="1"/>
    </xf>
    <xf numFmtId="49" fontId="20" fillId="4" borderId="18" xfId="0" applyNumberFormat="1" applyFont="1" applyFill="1" applyBorder="1" applyAlignment="1">
      <alignment vertical="center" wrapText="1"/>
    </xf>
    <xf numFmtId="49" fontId="20" fillId="25" borderId="12" xfId="0" applyNumberFormat="1" applyFont="1" applyFill="1" applyBorder="1" applyAlignment="1">
      <alignment horizontal="right" vertical="center" wrapText="1"/>
    </xf>
    <xf numFmtId="49" fontId="20" fillId="25" borderId="18" xfId="0" applyNumberFormat="1" applyFont="1" applyFill="1" applyBorder="1" applyAlignment="1">
      <alignment vertical="center" wrapText="1"/>
    </xf>
    <xf numFmtId="0" fontId="21" fillId="27" borderId="13" xfId="0" applyFont="1" applyFill="1" applyBorder="1" applyAlignment="1">
      <alignment horizontal="center" vertical="center" wrapText="1"/>
    </xf>
    <xf numFmtId="0" fontId="20" fillId="8" borderId="13" xfId="0" applyFont="1" applyFill="1" applyBorder="1" applyAlignment="1">
      <alignment vertical="center" wrapText="1"/>
    </xf>
    <xf numFmtId="0" fontId="20" fillId="8" borderId="12" xfId="0" applyFont="1" applyFill="1" applyBorder="1" applyAlignment="1">
      <alignment horizontal="center" vertical="center" wrapText="1"/>
    </xf>
    <xf numFmtId="0" fontId="20" fillId="24" borderId="13" xfId="0" applyFont="1" applyFill="1" applyBorder="1" applyAlignment="1">
      <alignment vertical="center" wrapText="1"/>
    </xf>
    <xf numFmtId="0" fontId="20" fillId="24" borderId="12" xfId="0" applyFont="1" applyFill="1" applyBorder="1" applyAlignment="1">
      <alignment horizontal="center" vertical="center" wrapText="1"/>
    </xf>
    <xf numFmtId="0" fontId="20" fillId="24" borderId="16" xfId="0" applyFont="1" applyFill="1" applyBorder="1" applyAlignment="1">
      <alignment horizontal="right" vertical="center" wrapText="1"/>
    </xf>
    <xf numFmtId="0" fontId="20" fillId="0" borderId="13" xfId="0" applyFont="1" applyFill="1" applyBorder="1" applyAlignment="1">
      <alignment horizontal="center" vertical="center" wrapText="1"/>
    </xf>
    <xf numFmtId="0" fontId="20" fillId="25" borderId="16" xfId="0" applyFont="1" applyFill="1" applyBorder="1" applyAlignment="1">
      <alignment horizontal="right" vertical="center" wrapText="1"/>
    </xf>
    <xf numFmtId="0" fontId="20" fillId="25" borderId="17" xfId="0" applyFont="1" applyFill="1" applyBorder="1" applyAlignment="1">
      <alignment horizontal="left" vertical="center" wrapText="1"/>
    </xf>
    <xf numFmtId="0" fontId="20" fillId="4" borderId="12" xfId="0" applyFont="1" applyFill="1" applyBorder="1" applyAlignment="1">
      <alignment horizontal="center" vertical="center" wrapText="1"/>
    </xf>
    <xf numFmtId="0" fontId="20" fillId="4" borderId="12" xfId="0" applyFont="1" applyFill="1" applyBorder="1" applyAlignment="1">
      <alignment horizontal="right" vertical="center" wrapText="1"/>
    </xf>
    <xf numFmtId="0" fontId="20" fillId="4" borderId="18" xfId="0" applyFont="1" applyFill="1" applyBorder="1" applyAlignment="1">
      <alignment horizontal="left" vertical="center" wrapText="1"/>
    </xf>
    <xf numFmtId="0" fontId="21" fillId="28" borderId="16" xfId="0" applyFont="1" applyFill="1" applyBorder="1" applyAlignment="1">
      <alignment horizontal="center" vertical="center" wrapText="1"/>
    </xf>
    <xf numFmtId="0" fontId="21" fillId="28" borderId="17" xfId="0" applyFont="1" applyFill="1" applyBorder="1" applyAlignment="1">
      <alignment horizontal="center" vertical="center" wrapText="1"/>
    </xf>
    <xf numFmtId="0" fontId="20" fillId="24" borderId="19" xfId="0" applyFont="1" applyFill="1" applyBorder="1" applyAlignment="1">
      <alignment horizontal="right" vertical="center" wrapText="1"/>
    </xf>
    <xf numFmtId="0" fontId="20" fillId="24" borderId="20" xfId="0" applyFont="1" applyFill="1" applyBorder="1" applyAlignment="1">
      <alignment horizontal="center" vertical="center" wrapText="1"/>
    </xf>
    <xf numFmtId="0" fontId="20" fillId="29" borderId="12" xfId="0" applyFont="1" applyFill="1" applyBorder="1" applyAlignment="1">
      <alignment horizontal="right"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26" borderId="16" xfId="0" applyFont="1" applyFill="1" applyBorder="1" applyAlignment="1">
      <alignment horizontal="right" vertical="center" wrapText="1"/>
    </xf>
    <xf numFmtId="49" fontId="20" fillId="0" borderId="13" xfId="0" applyNumberFormat="1" applyFont="1" applyBorder="1" applyAlignment="1">
      <alignment horizontal="center" vertical="center" wrapText="1"/>
    </xf>
    <xf numFmtId="0" fontId="21" fillId="8" borderId="13" xfId="0" applyFont="1" applyFill="1" applyBorder="1" applyAlignment="1">
      <alignment vertical="center" wrapText="1"/>
    </xf>
    <xf numFmtId="0" fontId="21" fillId="8" borderId="12" xfId="0" applyFont="1" applyFill="1" applyBorder="1" applyAlignment="1">
      <alignment horizontal="right" vertical="center" wrapText="1"/>
    </xf>
    <xf numFmtId="0" fontId="21" fillId="8" borderId="22" xfId="0" applyFont="1" applyFill="1" applyBorder="1" applyAlignment="1">
      <alignment vertical="center" wrapText="1"/>
    </xf>
    <xf numFmtId="0" fontId="21" fillId="30" borderId="23" xfId="0" applyFont="1" applyFill="1" applyBorder="1" applyAlignment="1">
      <alignment horizontal="center" vertical="center" wrapText="1"/>
    </xf>
    <xf numFmtId="0" fontId="21" fillId="30" borderId="10" xfId="0" applyFont="1" applyFill="1" applyBorder="1" applyAlignment="1">
      <alignment horizontal="right" vertical="center" wrapText="1"/>
    </xf>
    <xf numFmtId="0" fontId="20" fillId="4" borderId="20" xfId="0" applyFont="1" applyFill="1" applyBorder="1" applyAlignment="1">
      <alignment horizontal="center" vertical="center" wrapText="1"/>
    </xf>
    <xf numFmtId="0" fontId="20" fillId="31" borderId="12" xfId="0" applyFont="1" applyFill="1" applyBorder="1" applyAlignment="1">
      <alignment horizontal="right" vertical="center" wrapText="1"/>
    </xf>
    <xf numFmtId="49" fontId="24" fillId="32" borderId="13" xfId="0" applyNumberFormat="1" applyFont="1" applyFill="1" applyBorder="1" applyAlignment="1">
      <alignment horizontal="center" vertical="center" wrapText="1"/>
    </xf>
    <xf numFmtId="49" fontId="24" fillId="32" borderId="12" xfId="0" applyNumberFormat="1" applyFont="1" applyFill="1" applyBorder="1" applyAlignment="1">
      <alignment horizontal="center" vertical="center" wrapText="1"/>
    </xf>
    <xf numFmtId="0" fontId="24" fillId="32" borderId="12" xfId="0" applyFont="1" applyFill="1" applyBorder="1" applyAlignment="1">
      <alignment horizontal="center" vertical="center" wrapText="1"/>
    </xf>
    <xf numFmtId="0" fontId="24" fillId="32" borderId="18" xfId="0" applyFont="1" applyFill="1" applyBorder="1" applyAlignment="1">
      <alignment horizontal="center" vertical="center" wrapText="1"/>
    </xf>
    <xf numFmtId="49" fontId="24" fillId="32" borderId="18" xfId="0" applyNumberFormat="1" applyFont="1" applyFill="1" applyBorder="1" applyAlignment="1">
      <alignment horizontal="center" vertical="center" wrapText="1"/>
    </xf>
    <xf numFmtId="49" fontId="24" fillId="28" borderId="13" xfId="0" applyNumberFormat="1" applyFont="1" applyFill="1" applyBorder="1" applyAlignment="1">
      <alignment horizontal="center" vertical="center" wrapText="1"/>
    </xf>
    <xf numFmtId="0" fontId="21" fillId="28" borderId="19" xfId="0" applyFont="1" applyFill="1" applyBorder="1" applyAlignment="1">
      <alignment horizontal="center" vertical="center" wrapText="1"/>
    </xf>
    <xf numFmtId="0" fontId="21" fillId="28" borderId="24" xfId="0"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49" fontId="22" fillId="4" borderId="13" xfId="0" applyNumberFormat="1" applyFont="1" applyFill="1" applyBorder="1" applyAlignment="1">
      <alignment horizontal="center" vertical="center" wrapText="1"/>
    </xf>
    <xf numFmtId="49" fontId="21" fillId="32" borderId="13" xfId="56" applyNumberFormat="1" applyFont="1" applyFill="1" applyBorder="1" applyAlignment="1">
      <alignment horizontal="center" vertical="center" wrapText="1"/>
      <protection/>
    </xf>
    <xf numFmtId="0" fontId="22" fillId="0" borderId="0" xfId="58" applyFont="1" applyFill="1" applyAlignment="1">
      <alignment horizontal="center" vertical="center"/>
      <protection/>
    </xf>
    <xf numFmtId="49" fontId="21" fillId="28" borderId="13" xfId="56" applyNumberFormat="1" applyFont="1" applyFill="1" applyBorder="1" applyAlignment="1">
      <alignment horizontal="center" vertical="center" wrapText="1"/>
      <protection/>
    </xf>
    <xf numFmtId="49" fontId="20" fillId="8" borderId="13" xfId="0" applyNumberFormat="1" applyFont="1" applyFill="1" applyBorder="1" applyAlignment="1">
      <alignment horizontal="center" vertical="center" wrapText="1"/>
    </xf>
    <xf numFmtId="49" fontId="20" fillId="24" borderId="13" xfId="0" applyNumberFormat="1" applyFont="1" applyFill="1" applyBorder="1" applyAlignment="1">
      <alignment horizontal="center" vertical="center" wrapText="1"/>
    </xf>
    <xf numFmtId="49" fontId="20" fillId="0" borderId="13" xfId="56" applyNumberFormat="1" applyFont="1" applyFill="1" applyBorder="1" applyAlignment="1">
      <alignment horizontal="center" vertical="center" wrapText="1"/>
      <protection/>
    </xf>
    <xf numFmtId="0" fontId="21" fillId="32" borderId="13" xfId="0" applyFont="1" applyFill="1" applyBorder="1" applyAlignment="1">
      <alignment vertical="center" wrapText="1"/>
    </xf>
    <xf numFmtId="0" fontId="22" fillId="0" borderId="0" xfId="58" applyFont="1" applyFill="1" applyAlignment="1">
      <alignment vertical="center"/>
      <protection/>
    </xf>
    <xf numFmtId="0" fontId="20" fillId="4" borderId="13" xfId="0" applyFont="1" applyFill="1" applyBorder="1" applyAlignment="1">
      <alignment horizontal="left" vertical="center" wrapText="1"/>
    </xf>
    <xf numFmtId="49" fontId="20" fillId="4" borderId="13" xfId="56" applyNumberFormat="1" applyFont="1" applyFill="1" applyBorder="1" applyAlignment="1">
      <alignment horizontal="center" vertical="center" wrapText="1"/>
      <protection/>
    </xf>
    <xf numFmtId="0" fontId="20" fillId="0" borderId="20" xfId="0" applyFont="1" applyFill="1" applyBorder="1" applyAlignment="1">
      <alignment horizontal="left" vertical="center" wrapText="1"/>
    </xf>
    <xf numFmtId="49" fontId="22" fillId="29" borderId="13" xfId="0" applyNumberFormat="1" applyFont="1" applyFill="1" applyBorder="1" applyAlignment="1">
      <alignment horizontal="center" vertical="center" wrapText="1"/>
    </xf>
    <xf numFmtId="49" fontId="21" fillId="8" borderId="13" xfId="0" applyNumberFormat="1" applyFont="1" applyFill="1" applyBorder="1" applyAlignment="1">
      <alignment horizontal="center" vertical="center" wrapText="1"/>
    </xf>
    <xf numFmtId="0" fontId="24" fillId="0" borderId="0" xfId="58" applyFont="1" applyFill="1" applyAlignment="1">
      <alignment horizontal="center" vertical="center"/>
      <protection/>
    </xf>
    <xf numFmtId="49" fontId="24" fillId="30" borderId="13" xfId="0" applyNumberFormat="1" applyFont="1" applyFill="1" applyBorder="1" applyAlignment="1">
      <alignment horizontal="center" vertical="center" wrapText="1"/>
    </xf>
    <xf numFmtId="0" fontId="22" fillId="4" borderId="13" xfId="0" applyFont="1" applyFill="1" applyBorder="1" applyAlignment="1">
      <alignment vertical="center" wrapText="1"/>
    </xf>
    <xf numFmtId="0" fontId="21" fillId="32" borderId="12" xfId="0" applyFont="1" applyFill="1" applyBorder="1" applyAlignment="1">
      <alignment horizontal="center" vertical="center" wrapText="1"/>
    </xf>
    <xf numFmtId="0" fontId="21" fillId="32" borderId="16" xfId="0" applyFont="1" applyFill="1" applyBorder="1" applyAlignment="1">
      <alignment horizontal="center" vertical="center" wrapText="1"/>
    </xf>
    <xf numFmtId="0" fontId="21" fillId="32" borderId="17" xfId="0" applyFont="1" applyFill="1" applyBorder="1" applyAlignment="1">
      <alignment horizontal="center" vertical="center" wrapText="1"/>
    </xf>
    <xf numFmtId="0" fontId="21" fillId="10" borderId="13" xfId="0" applyFont="1" applyFill="1" applyBorder="1" applyAlignment="1">
      <alignment vertical="center" wrapText="1"/>
    </xf>
    <xf numFmtId="49" fontId="21" fillId="10" borderId="12" xfId="0" applyNumberFormat="1" applyFont="1" applyFill="1" applyBorder="1" applyAlignment="1">
      <alignment horizontal="center" vertical="center" wrapText="1"/>
    </xf>
    <xf numFmtId="49" fontId="21" fillId="27" borderId="12" xfId="0" applyNumberFormat="1" applyFont="1" applyFill="1" applyBorder="1" applyAlignment="1">
      <alignment horizontal="center" vertical="center" wrapText="1"/>
    </xf>
    <xf numFmtId="49" fontId="21" fillId="27" borderId="11" xfId="0" applyNumberFormat="1" applyFont="1" applyFill="1" applyBorder="1" applyAlignment="1">
      <alignment vertical="center" wrapText="1"/>
    </xf>
    <xf numFmtId="0" fontId="21" fillId="32" borderId="18" xfId="0" applyFont="1" applyFill="1" applyBorder="1" applyAlignment="1">
      <alignment horizontal="center" vertical="center" wrapText="1"/>
    </xf>
    <xf numFmtId="2" fontId="22" fillId="24" borderId="12" xfId="65" applyNumberFormat="1" applyFont="1" applyFill="1" applyBorder="1" applyAlignment="1">
      <alignment horizontal="left" vertical="center" wrapText="1"/>
      <protection/>
    </xf>
    <xf numFmtId="0" fontId="22" fillId="0" borderId="0" xfId="65" applyFont="1" applyFill="1" applyAlignment="1">
      <alignment vertical="center"/>
      <protection/>
    </xf>
    <xf numFmtId="49" fontId="22" fillId="24" borderId="13" xfId="65" applyNumberFormat="1" applyFont="1" applyFill="1" applyBorder="1" applyAlignment="1">
      <alignment horizontal="center" vertical="center" wrapText="1"/>
      <protection/>
    </xf>
    <xf numFmtId="49" fontId="21" fillId="27" borderId="24" xfId="0" applyNumberFormat="1" applyFont="1" applyFill="1" applyBorder="1" applyAlignment="1">
      <alignment vertical="center" wrapText="1"/>
    </xf>
    <xf numFmtId="49" fontId="22" fillId="24" borderId="10" xfId="0" applyNumberFormat="1" applyFont="1" applyFill="1" applyBorder="1" applyAlignment="1">
      <alignment horizontal="right" vertical="center" wrapText="1"/>
    </xf>
    <xf numFmtId="49" fontId="22" fillId="24" borderId="11" xfId="0" applyNumberFormat="1" applyFont="1" applyFill="1" applyBorder="1" applyAlignment="1">
      <alignment vertical="center" wrapText="1"/>
    </xf>
    <xf numFmtId="0" fontId="21" fillId="28" borderId="12" xfId="0" applyFont="1" applyFill="1" applyBorder="1" applyAlignment="1">
      <alignment horizontal="center" vertical="center" wrapText="1"/>
    </xf>
    <xf numFmtId="0" fontId="21" fillId="28" borderId="18" xfId="0" applyFont="1" applyFill="1" applyBorder="1" applyAlignment="1">
      <alignment horizontal="center" vertical="center" wrapText="1"/>
    </xf>
    <xf numFmtId="49" fontId="22" fillId="24" borderId="13" xfId="0" applyNumberFormat="1" applyFont="1" applyFill="1" applyBorder="1" applyAlignment="1">
      <alignment horizontal="center" vertical="center" wrapText="1"/>
    </xf>
    <xf numFmtId="0" fontId="20" fillId="0" borderId="13" xfId="0" applyFont="1" applyBorder="1" applyAlignment="1">
      <alignment horizontal="left" vertical="center" wrapText="1"/>
    </xf>
    <xf numFmtId="0" fontId="24" fillId="28" borderId="13" xfId="0" applyFont="1" applyFill="1" applyBorder="1" applyAlignment="1">
      <alignment horizontal="center" vertical="center" wrapText="1"/>
    </xf>
    <xf numFmtId="0" fontId="24" fillId="32" borderId="13" xfId="0" applyFont="1" applyFill="1" applyBorder="1" applyAlignment="1">
      <alignment vertical="center" wrapText="1"/>
    </xf>
    <xf numFmtId="0" fontId="24" fillId="28" borderId="13" xfId="0" applyFont="1" applyFill="1" applyBorder="1" applyAlignment="1">
      <alignment vertical="center" wrapText="1"/>
    </xf>
    <xf numFmtId="0" fontId="24" fillId="30" borderId="13" xfId="0" applyFont="1" applyFill="1" applyBorder="1" applyAlignment="1">
      <alignment vertical="center" wrapText="1"/>
    </xf>
    <xf numFmtId="0" fontId="24" fillId="30" borderId="20" xfId="0" applyFont="1" applyFill="1" applyBorder="1" applyAlignment="1">
      <alignment vertical="center" wrapText="1"/>
    </xf>
    <xf numFmtId="0" fontId="21" fillId="0" borderId="0" xfId="0" applyFont="1" applyFill="1" applyAlignment="1">
      <alignment vertical="center"/>
    </xf>
    <xf numFmtId="49" fontId="24" fillId="30" borderId="12" xfId="0" applyNumberFormat="1" applyFont="1" applyFill="1" applyBorder="1" applyAlignment="1">
      <alignment horizontal="center" vertical="center" wrapText="1"/>
    </xf>
    <xf numFmtId="49" fontId="24" fillId="30" borderId="18" xfId="0" applyNumberFormat="1" applyFont="1" applyFill="1" applyBorder="1" applyAlignment="1">
      <alignment horizontal="center" vertical="center" wrapText="1"/>
    </xf>
    <xf numFmtId="49" fontId="20" fillId="24" borderId="16" xfId="0" applyNumberFormat="1" applyFont="1" applyFill="1" applyBorder="1" applyAlignment="1">
      <alignment horizontal="right" vertical="center" wrapText="1"/>
    </xf>
    <xf numFmtId="49" fontId="20" fillId="24" borderId="17" xfId="0" applyNumberFormat="1" applyFont="1" applyFill="1" applyBorder="1" applyAlignment="1">
      <alignment vertical="center" wrapText="1"/>
    </xf>
    <xf numFmtId="49" fontId="20" fillId="4" borderId="16" xfId="0" applyNumberFormat="1" applyFont="1" applyFill="1" applyBorder="1" applyAlignment="1">
      <alignment horizontal="right" vertical="center" wrapText="1"/>
    </xf>
    <xf numFmtId="49" fontId="20" fillId="4" borderId="17" xfId="0" applyNumberFormat="1" applyFont="1" applyFill="1" applyBorder="1" applyAlignment="1">
      <alignment vertical="center" wrapText="1"/>
    </xf>
    <xf numFmtId="49" fontId="20" fillId="25" borderId="16" xfId="0" applyNumberFormat="1" applyFont="1" applyFill="1" applyBorder="1" applyAlignment="1">
      <alignment horizontal="right" vertical="center" wrapText="1"/>
    </xf>
    <xf numFmtId="49" fontId="20" fillId="25" borderId="17" xfId="0" applyNumberFormat="1" applyFont="1" applyFill="1" applyBorder="1" applyAlignment="1">
      <alignment vertical="center" wrapText="1"/>
    </xf>
    <xf numFmtId="0" fontId="20" fillId="0" borderId="25" xfId="0" applyFont="1" applyFill="1" applyBorder="1" applyAlignment="1">
      <alignment horizontal="left" vertical="center" wrapText="1"/>
    </xf>
    <xf numFmtId="2" fontId="20" fillId="4" borderId="15" xfId="65" applyNumberFormat="1" applyFont="1" applyFill="1" applyBorder="1" applyAlignment="1">
      <alignment horizontal="left" vertical="center" wrapText="1"/>
      <protection/>
    </xf>
    <xf numFmtId="0" fontId="20" fillId="0" borderId="13" xfId="0" applyFont="1" applyBorder="1" applyAlignment="1">
      <alignment vertical="center" wrapText="1"/>
    </xf>
    <xf numFmtId="0" fontId="21" fillId="32" borderId="13" xfId="0" applyFont="1" applyFill="1" applyBorder="1" applyAlignment="1">
      <alignment horizontal="center" vertical="center" wrapText="1"/>
    </xf>
    <xf numFmtId="0" fontId="21" fillId="32" borderId="13" xfId="0" applyFont="1" applyFill="1" applyBorder="1" applyAlignment="1">
      <alignment horizontal="left" vertical="center" wrapText="1"/>
    </xf>
    <xf numFmtId="49" fontId="21" fillId="32" borderId="13" xfId="0" applyNumberFormat="1" applyFont="1" applyFill="1" applyBorder="1" applyAlignment="1">
      <alignment horizontal="center" vertical="center" wrapText="1"/>
    </xf>
    <xf numFmtId="0" fontId="22" fillId="0" borderId="0" xfId="58" applyFont="1" applyFill="1" applyAlignment="1">
      <alignment vertical="center" wrapText="1"/>
      <protection/>
    </xf>
    <xf numFmtId="0" fontId="22" fillId="24" borderId="0" xfId="0" applyFont="1" applyFill="1" applyAlignment="1">
      <alignment horizontal="left" vertical="center" wrapText="1"/>
    </xf>
    <xf numFmtId="49" fontId="20" fillId="24" borderId="21" xfId="0" applyNumberFormat="1" applyFont="1" applyFill="1" applyBorder="1" applyAlignment="1">
      <alignment horizontal="center" vertical="center" wrapText="1"/>
    </xf>
    <xf numFmtId="49" fontId="20" fillId="29" borderId="16" xfId="0" applyNumberFormat="1" applyFont="1" applyFill="1" applyBorder="1" applyAlignment="1">
      <alignment horizontal="right" vertical="center" wrapText="1"/>
    </xf>
    <xf numFmtId="49" fontId="20" fillId="29" borderId="17" xfId="0" applyNumberFormat="1" applyFont="1" applyFill="1" applyBorder="1" applyAlignment="1">
      <alignment horizontal="left" vertical="center" wrapText="1"/>
    </xf>
    <xf numFmtId="49" fontId="21" fillId="24" borderId="26"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wrapText="1"/>
    </xf>
    <xf numFmtId="49" fontId="20" fillId="26" borderId="16" xfId="0" applyNumberFormat="1" applyFont="1" applyFill="1" applyBorder="1" applyAlignment="1">
      <alignment horizontal="right" vertical="center" wrapText="1"/>
    </xf>
    <xf numFmtId="49" fontId="20" fillId="26" borderId="17" xfId="0" applyNumberFormat="1" applyFont="1" applyFill="1" applyBorder="1" applyAlignment="1">
      <alignment horizontal="left" vertical="center" wrapText="1"/>
    </xf>
    <xf numFmtId="49" fontId="20" fillId="0" borderId="26" xfId="0" applyNumberFormat="1" applyFont="1" applyFill="1" applyBorder="1" applyAlignment="1">
      <alignment horizontal="center" vertical="center" wrapText="1"/>
    </xf>
    <xf numFmtId="0" fontId="20" fillId="4" borderId="26" xfId="0" applyFont="1" applyFill="1" applyBorder="1" applyAlignment="1">
      <alignment horizontal="center" vertical="center" wrapText="1"/>
    </xf>
    <xf numFmtId="49" fontId="20" fillId="4" borderId="21" xfId="0" applyNumberFormat="1" applyFont="1" applyFill="1" applyBorder="1" applyAlignment="1">
      <alignment horizontal="center" vertical="center" wrapText="1"/>
    </xf>
    <xf numFmtId="49" fontId="20" fillId="31" borderId="16" xfId="0" applyNumberFormat="1" applyFont="1" applyFill="1" applyBorder="1" applyAlignment="1">
      <alignment horizontal="right" vertical="center" wrapText="1"/>
    </xf>
    <xf numFmtId="49" fontId="20" fillId="31" borderId="17" xfId="0" applyNumberFormat="1" applyFont="1" applyFill="1" applyBorder="1" applyAlignment="1">
      <alignment horizontal="left" vertical="center" wrapText="1"/>
    </xf>
    <xf numFmtId="49" fontId="20" fillId="4" borderId="26" xfId="0" applyNumberFormat="1" applyFont="1" applyFill="1" applyBorder="1" applyAlignment="1">
      <alignment horizontal="center" vertical="center" wrapText="1"/>
    </xf>
    <xf numFmtId="0" fontId="21" fillId="28" borderId="20" xfId="0" applyFont="1" applyFill="1" applyBorder="1" applyAlignment="1">
      <alignment horizontal="center" vertical="center" wrapText="1"/>
    </xf>
    <xf numFmtId="0" fontId="21" fillId="28" borderId="20" xfId="0" applyNumberFormat="1" applyFont="1" applyFill="1" applyBorder="1" applyAlignment="1">
      <alignment horizontal="left" vertical="center" wrapText="1"/>
    </xf>
    <xf numFmtId="49" fontId="21" fillId="28" borderId="21" xfId="0" applyNumberFormat="1" applyFont="1" applyFill="1" applyBorder="1" applyAlignment="1">
      <alignment horizontal="center" vertical="center" wrapText="1"/>
    </xf>
    <xf numFmtId="49" fontId="22" fillId="24" borderId="20" xfId="53" applyNumberFormat="1" applyFont="1" applyFill="1" applyBorder="1" applyAlignment="1">
      <alignment horizontal="center" vertical="center" wrapText="1"/>
      <protection/>
    </xf>
    <xf numFmtId="0" fontId="21" fillId="30" borderId="20" xfId="0" applyFont="1" applyFill="1" applyBorder="1" applyAlignment="1">
      <alignment horizontal="left" vertical="center" wrapText="1"/>
    </xf>
    <xf numFmtId="0" fontId="21" fillId="30" borderId="20" xfId="0" applyFont="1" applyFill="1" applyBorder="1" applyAlignment="1">
      <alignment horizontal="center" vertical="center" wrapText="1"/>
    </xf>
    <xf numFmtId="49" fontId="21" fillId="30" borderId="21" xfId="0" applyNumberFormat="1" applyFont="1" applyFill="1" applyBorder="1" applyAlignment="1">
      <alignment horizontal="center" vertical="center" wrapText="1"/>
    </xf>
    <xf numFmtId="49" fontId="21" fillId="30" borderId="12" xfId="0" applyNumberFormat="1" applyFont="1" applyFill="1" applyBorder="1" applyAlignment="1">
      <alignment horizontal="right" vertical="center" wrapText="1"/>
    </xf>
    <xf numFmtId="49" fontId="21" fillId="30" borderId="18" xfId="0" applyNumberFormat="1" applyFont="1" applyFill="1" applyBorder="1" applyAlignment="1">
      <alignment horizontal="left" vertical="center" wrapText="1"/>
    </xf>
    <xf numFmtId="49" fontId="21" fillId="30" borderId="26" xfId="0" applyNumberFormat="1" applyFont="1" applyFill="1" applyBorder="1" applyAlignment="1">
      <alignment horizontal="center" vertical="center" wrapText="1"/>
    </xf>
    <xf numFmtId="49" fontId="24" fillId="30" borderId="20" xfId="0" applyNumberFormat="1" applyFont="1" applyFill="1" applyBorder="1" applyAlignment="1">
      <alignment horizontal="center" vertical="center" wrapText="1"/>
    </xf>
    <xf numFmtId="49" fontId="21" fillId="27" borderId="17" xfId="0" applyNumberFormat="1" applyFont="1" applyFill="1" applyBorder="1" applyAlignment="1">
      <alignment vertical="center" wrapText="1"/>
    </xf>
    <xf numFmtId="49" fontId="22" fillId="24" borderId="26" xfId="53" applyNumberFormat="1" applyFont="1" applyFill="1" applyBorder="1" applyAlignment="1">
      <alignment horizontal="center" vertical="center" wrapText="1"/>
      <protection/>
    </xf>
    <xf numFmtId="0" fontId="21" fillId="30" borderId="21" xfId="0" applyFont="1" applyFill="1" applyBorder="1" applyAlignment="1">
      <alignment horizontal="left" vertical="center" wrapText="1"/>
    </xf>
    <xf numFmtId="0" fontId="22" fillId="24" borderId="13" xfId="0" applyFont="1" applyFill="1" applyBorder="1" applyAlignment="1">
      <alignment horizontal="left" vertical="center" wrapText="1"/>
    </xf>
    <xf numFmtId="0" fontId="22" fillId="4" borderId="0" xfId="0" applyFont="1" applyFill="1" applyAlignment="1">
      <alignment vertical="center" wrapText="1"/>
    </xf>
    <xf numFmtId="49" fontId="22" fillId="4" borderId="27" xfId="53" applyNumberFormat="1" applyFont="1" applyFill="1" applyBorder="1" applyAlignment="1">
      <alignment horizontal="center" vertical="center" wrapText="1"/>
      <protection/>
    </xf>
    <xf numFmtId="49" fontId="22" fillId="4" borderId="28" xfId="53" applyNumberFormat="1" applyFont="1" applyFill="1" applyBorder="1" applyAlignment="1">
      <alignment horizontal="center" vertical="center" wrapText="1"/>
      <protection/>
    </xf>
    <xf numFmtId="49" fontId="22" fillId="0" borderId="21" xfId="53" applyNumberFormat="1" applyFont="1" applyFill="1" applyBorder="1" applyAlignment="1">
      <alignment horizontal="center" vertical="center" wrapText="1"/>
      <protection/>
    </xf>
    <xf numFmtId="0" fontId="21" fillId="27" borderId="12" xfId="0" applyFont="1" applyFill="1" applyBorder="1" applyAlignment="1">
      <alignment vertical="center" wrapText="1"/>
    </xf>
    <xf numFmtId="0" fontId="21" fillId="10" borderId="12" xfId="0" applyFont="1" applyFill="1" applyBorder="1" applyAlignment="1">
      <alignment vertical="center" wrapText="1"/>
    </xf>
    <xf numFmtId="0" fontId="20" fillId="25" borderId="10" xfId="0" applyFont="1" applyFill="1" applyBorder="1" applyAlignment="1">
      <alignment horizontal="right" vertical="center" wrapText="1"/>
    </xf>
    <xf numFmtId="0" fontId="20" fillId="24" borderId="10" xfId="0" applyFont="1" applyFill="1" applyBorder="1" applyAlignment="1">
      <alignment horizontal="right" vertical="center" wrapText="1"/>
    </xf>
    <xf numFmtId="0" fontId="20" fillId="4" borderId="10" xfId="0" applyFont="1" applyFill="1" applyBorder="1" applyAlignment="1">
      <alignment horizontal="right" vertical="center" wrapText="1"/>
    </xf>
    <xf numFmtId="0" fontId="21" fillId="8" borderId="12" xfId="0" applyFont="1" applyFill="1" applyBorder="1" applyAlignment="1">
      <alignment vertical="center" wrapText="1"/>
    </xf>
    <xf numFmtId="0" fontId="20" fillId="24" borderId="12" xfId="0" applyFont="1" applyFill="1" applyBorder="1" applyAlignment="1">
      <alignment horizontal="left" vertical="center" wrapText="1"/>
    </xf>
    <xf numFmtId="0" fontId="20" fillId="4" borderId="12" xfId="0" applyFont="1" applyFill="1" applyBorder="1" applyAlignment="1">
      <alignment horizontal="left" vertical="center" wrapText="1"/>
    </xf>
    <xf numFmtId="0" fontId="21" fillId="10" borderId="13" xfId="0" applyFont="1" applyFill="1" applyBorder="1" applyAlignment="1">
      <alignment horizontal="center" vertical="center" wrapText="1"/>
    </xf>
    <xf numFmtId="49" fontId="21" fillId="10" borderId="18" xfId="0" applyNumberFormat="1" applyFont="1" applyFill="1" applyBorder="1" applyAlignment="1">
      <alignment vertical="center" wrapText="1"/>
    </xf>
    <xf numFmtId="49" fontId="21" fillId="27" borderId="18" xfId="0" applyNumberFormat="1" applyFont="1" applyFill="1" applyBorder="1" applyAlignment="1">
      <alignment vertical="center" wrapText="1"/>
    </xf>
    <xf numFmtId="0" fontId="28" fillId="0" borderId="0" xfId="0" applyFont="1" applyFill="1" applyAlignment="1">
      <alignment vertical="center"/>
    </xf>
    <xf numFmtId="0" fontId="21" fillId="33" borderId="13" xfId="0" applyFont="1" applyFill="1" applyBorder="1" applyAlignment="1">
      <alignment vertical="center" wrapText="1"/>
    </xf>
    <xf numFmtId="49" fontId="21" fillId="33" borderId="13" xfId="0" applyNumberFormat="1" applyFont="1" applyFill="1" applyBorder="1" applyAlignment="1">
      <alignment horizontal="center" vertical="center" wrapText="1"/>
    </xf>
    <xf numFmtId="49" fontId="21" fillId="33" borderId="12" xfId="0" applyNumberFormat="1" applyFont="1" applyFill="1" applyBorder="1" applyAlignment="1">
      <alignment horizontal="center" vertical="center" wrapText="1"/>
    </xf>
    <xf numFmtId="49" fontId="21" fillId="33" borderId="16" xfId="0" applyNumberFormat="1" applyFont="1" applyFill="1" applyBorder="1" applyAlignment="1">
      <alignment horizontal="center" vertical="center" wrapText="1"/>
    </xf>
    <xf numFmtId="49" fontId="21" fillId="33" borderId="17" xfId="0" applyNumberFormat="1" applyFont="1" applyFill="1" applyBorder="1" applyAlignment="1">
      <alignment horizontal="center" vertical="center" wrapText="1"/>
    </xf>
    <xf numFmtId="49" fontId="21" fillId="33" borderId="18" xfId="0" applyNumberFormat="1" applyFont="1" applyFill="1" applyBorder="1" applyAlignment="1">
      <alignment horizontal="center" vertical="center" wrapText="1"/>
    </xf>
    <xf numFmtId="0" fontId="28" fillId="0" borderId="0" xfId="0" applyFont="1" applyFill="1" applyAlignment="1">
      <alignment vertical="center" wrapText="1"/>
    </xf>
    <xf numFmtId="0" fontId="28" fillId="0" borderId="0" xfId="0" applyFont="1" applyAlignment="1">
      <alignment vertical="center" wrapText="1"/>
    </xf>
    <xf numFmtId="0" fontId="21" fillId="34" borderId="13" xfId="0" applyFont="1" applyFill="1" applyBorder="1" applyAlignment="1">
      <alignment vertical="center" wrapText="1"/>
    </xf>
    <xf numFmtId="49" fontId="21" fillId="34" borderId="13" xfId="0" applyNumberFormat="1" applyFont="1" applyFill="1" applyBorder="1" applyAlignment="1">
      <alignment horizontal="center" vertical="center" wrapText="1"/>
    </xf>
    <xf numFmtId="49" fontId="21" fillId="34" borderId="12" xfId="0" applyNumberFormat="1" applyFont="1" applyFill="1" applyBorder="1" applyAlignment="1">
      <alignment horizontal="center" vertical="center" wrapText="1"/>
    </xf>
    <xf numFmtId="49" fontId="21" fillId="34" borderId="16" xfId="0" applyNumberFormat="1" applyFont="1" applyFill="1" applyBorder="1" applyAlignment="1">
      <alignment horizontal="center" vertical="center" wrapText="1"/>
    </xf>
    <xf numFmtId="49" fontId="21" fillId="34" borderId="17" xfId="0" applyNumberFormat="1" applyFont="1" applyFill="1" applyBorder="1" applyAlignment="1">
      <alignment horizontal="center" vertical="center" wrapText="1"/>
    </xf>
    <xf numFmtId="49" fontId="21" fillId="34" borderId="18" xfId="0" applyNumberFormat="1" applyFont="1" applyFill="1" applyBorder="1" applyAlignment="1">
      <alignment horizontal="center" vertical="center" wrapText="1"/>
    </xf>
    <xf numFmtId="49" fontId="21" fillId="32" borderId="12" xfId="0" applyNumberFormat="1" applyFont="1" applyFill="1" applyBorder="1" applyAlignment="1">
      <alignment horizontal="center" vertical="center" wrapText="1"/>
    </xf>
    <xf numFmtId="49" fontId="21" fillId="32" borderId="16" xfId="0" applyNumberFormat="1" applyFont="1" applyFill="1" applyBorder="1" applyAlignment="1">
      <alignment horizontal="center" vertical="center" wrapText="1"/>
    </xf>
    <xf numFmtId="49" fontId="21" fillId="32" borderId="17" xfId="0" applyNumberFormat="1" applyFont="1" applyFill="1" applyBorder="1" applyAlignment="1">
      <alignment horizontal="center" vertical="center" wrapText="1"/>
    </xf>
    <xf numFmtId="49" fontId="21" fillId="32" borderId="18" xfId="0" applyNumberFormat="1" applyFont="1" applyFill="1" applyBorder="1" applyAlignment="1">
      <alignment horizontal="center" vertical="center" wrapText="1"/>
    </xf>
    <xf numFmtId="49" fontId="21" fillId="28" borderId="13" xfId="0" applyNumberFormat="1" applyFont="1" applyFill="1" applyBorder="1" applyAlignment="1">
      <alignment horizontal="center" vertical="center" wrapText="1"/>
    </xf>
    <xf numFmtId="49" fontId="21" fillId="28" borderId="12" xfId="0" applyNumberFormat="1" applyFont="1" applyFill="1" applyBorder="1" applyAlignment="1">
      <alignment horizontal="center" vertical="center" wrapText="1"/>
    </xf>
    <xf numFmtId="49" fontId="21" fillId="28" borderId="16" xfId="0" applyNumberFormat="1" applyFont="1" applyFill="1" applyBorder="1" applyAlignment="1">
      <alignment horizontal="center" vertical="center" wrapText="1"/>
    </xf>
    <xf numFmtId="49" fontId="21" fillId="28" borderId="17" xfId="0" applyNumberFormat="1" applyFont="1" applyFill="1" applyBorder="1" applyAlignment="1">
      <alignment horizontal="center" vertical="center" wrapText="1"/>
    </xf>
    <xf numFmtId="49" fontId="21" fillId="28" borderId="18" xfId="0" applyNumberFormat="1" applyFont="1" applyFill="1" applyBorder="1" applyAlignment="1">
      <alignment horizontal="center" vertical="center" wrapText="1"/>
    </xf>
    <xf numFmtId="49" fontId="24" fillId="8" borderId="13" xfId="65" applyNumberFormat="1" applyFont="1" applyFill="1" applyBorder="1" applyAlignment="1">
      <alignment horizontal="center" vertical="center" wrapText="1"/>
      <protection/>
    </xf>
    <xf numFmtId="49" fontId="24" fillId="8" borderId="12" xfId="65" applyNumberFormat="1" applyFont="1" applyFill="1" applyBorder="1" applyAlignment="1">
      <alignment horizontal="center" vertical="center" wrapText="1"/>
      <protection/>
    </xf>
    <xf numFmtId="49" fontId="24" fillId="8" borderId="18" xfId="65" applyNumberFormat="1" applyFont="1" applyFill="1" applyBorder="1" applyAlignment="1">
      <alignment horizontal="center" vertical="center" wrapText="1"/>
      <protection/>
    </xf>
    <xf numFmtId="0" fontId="22" fillId="0" borderId="0" xfId="65" applyFont="1" applyFill="1" applyAlignment="1">
      <alignment vertical="center" wrapText="1"/>
      <protection/>
    </xf>
    <xf numFmtId="0" fontId="22" fillId="0" borderId="0" xfId="65" applyFont="1" applyAlignment="1">
      <alignment vertical="center" wrapText="1"/>
      <protection/>
    </xf>
    <xf numFmtId="49" fontId="22" fillId="24" borderId="12" xfId="65" applyNumberFormat="1" applyFont="1" applyFill="1" applyBorder="1" applyAlignment="1">
      <alignment horizontal="center" vertical="center" wrapText="1"/>
      <protection/>
    </xf>
    <xf numFmtId="49" fontId="22" fillId="24" borderId="18" xfId="65" applyNumberFormat="1" applyFont="1" applyFill="1" applyBorder="1" applyAlignment="1">
      <alignment horizontal="center" vertical="center" wrapText="1"/>
      <protection/>
    </xf>
    <xf numFmtId="0" fontId="26" fillId="0" borderId="0" xfId="65" applyFont="1" applyFill="1" applyAlignment="1">
      <alignment vertical="center" wrapText="1"/>
      <protection/>
    </xf>
    <xf numFmtId="0" fontId="26" fillId="0" borderId="0" xfId="65" applyFont="1" applyAlignment="1">
      <alignment vertical="center" wrapText="1"/>
      <protection/>
    </xf>
    <xf numFmtId="49" fontId="22" fillId="4" borderId="12" xfId="65" applyNumberFormat="1" applyFont="1" applyFill="1" applyBorder="1" applyAlignment="1">
      <alignment horizontal="center" vertical="center" wrapText="1"/>
      <protection/>
    </xf>
    <xf numFmtId="49" fontId="22" fillId="4" borderId="18" xfId="65" applyNumberFormat="1" applyFont="1" applyFill="1" applyBorder="1" applyAlignment="1">
      <alignment horizontal="center" vertical="center" wrapText="1"/>
      <protection/>
    </xf>
    <xf numFmtId="164" fontId="22" fillId="4" borderId="13" xfId="65" applyNumberFormat="1" applyFont="1" applyFill="1" applyBorder="1" applyAlignment="1">
      <alignment vertical="center" wrapText="1"/>
      <protection/>
    </xf>
    <xf numFmtId="49" fontId="20" fillId="0" borderId="12" xfId="0" applyNumberFormat="1" applyFont="1" applyFill="1" applyBorder="1" applyAlignment="1">
      <alignment horizontal="center" vertical="center" wrapText="1"/>
    </xf>
    <xf numFmtId="49" fontId="22" fillId="0" borderId="18" xfId="65" applyNumberFormat="1" applyFont="1" applyFill="1" applyBorder="1" applyAlignment="1">
      <alignment horizontal="center" vertical="center" wrapText="1"/>
      <protection/>
    </xf>
    <xf numFmtId="49" fontId="21" fillId="27" borderId="18" xfId="0" applyNumberFormat="1" applyFont="1" applyFill="1" applyBorder="1" applyAlignment="1">
      <alignment horizontal="left" vertical="center" wrapText="1"/>
    </xf>
    <xf numFmtId="49" fontId="21" fillId="27" borderId="18" xfId="0" applyNumberFormat="1" applyFont="1" applyFill="1" applyBorder="1" applyAlignment="1">
      <alignment horizontal="center" vertical="center" wrapText="1"/>
    </xf>
    <xf numFmtId="0" fontId="21" fillId="28" borderId="12" xfId="0" applyFont="1" applyFill="1" applyBorder="1" applyAlignment="1">
      <alignment horizontal="left" vertical="center" wrapText="1"/>
    </xf>
    <xf numFmtId="49" fontId="20" fillId="28" borderId="13" xfId="0" applyNumberFormat="1" applyFont="1" applyFill="1" applyBorder="1" applyAlignment="1">
      <alignment horizontal="center" vertical="center" wrapText="1"/>
    </xf>
    <xf numFmtId="0" fontId="24" fillId="8" borderId="0" xfId="0" applyFont="1" applyFill="1" applyAlignment="1">
      <alignment vertical="center" wrapText="1"/>
    </xf>
    <xf numFmtId="49" fontId="21" fillId="30" borderId="29" xfId="0" applyNumberFormat="1" applyFont="1" applyFill="1" applyBorder="1" applyAlignment="1">
      <alignment horizontal="center" vertical="center" wrapText="1"/>
    </xf>
    <xf numFmtId="49" fontId="21" fillId="30" borderId="20" xfId="0" applyNumberFormat="1" applyFont="1" applyFill="1" applyBorder="1" applyAlignment="1">
      <alignment horizontal="center" vertical="center" wrapText="1"/>
    </xf>
    <xf numFmtId="49" fontId="21" fillId="30" borderId="17" xfId="0" applyNumberFormat="1" applyFont="1" applyFill="1" applyBorder="1" applyAlignment="1">
      <alignment horizontal="left" vertical="center" wrapText="1"/>
    </xf>
    <xf numFmtId="0" fontId="20" fillId="26" borderId="21" xfId="0" applyFont="1" applyFill="1" applyBorder="1" applyAlignment="1">
      <alignment horizontal="left" vertical="center" wrapText="1"/>
    </xf>
    <xf numFmtId="49" fontId="20" fillId="30" borderId="17" xfId="0" applyNumberFormat="1" applyFont="1" applyFill="1" applyBorder="1" applyAlignment="1">
      <alignment horizontal="left" vertical="center" wrapText="1"/>
    </xf>
    <xf numFmtId="49" fontId="20" fillId="8" borderId="18" xfId="0" applyNumberFormat="1" applyFont="1" applyFill="1" applyBorder="1" applyAlignment="1">
      <alignment horizontal="center" vertical="center" wrapText="1"/>
    </xf>
    <xf numFmtId="49" fontId="20" fillId="24" borderId="17" xfId="0" applyNumberFormat="1" applyFont="1" applyFill="1" applyBorder="1" applyAlignment="1">
      <alignment horizontal="left" vertical="center" wrapText="1"/>
    </xf>
    <xf numFmtId="49" fontId="20" fillId="24" borderId="18" xfId="0" applyNumberFormat="1" applyFont="1" applyFill="1" applyBorder="1" applyAlignment="1">
      <alignment horizontal="center" vertical="center" wrapText="1"/>
    </xf>
    <xf numFmtId="49" fontId="20" fillId="4" borderId="18" xfId="0" applyNumberFormat="1" applyFont="1" applyFill="1" applyBorder="1" applyAlignment="1">
      <alignment horizontal="center" vertical="center" wrapText="1"/>
    </xf>
    <xf numFmtId="49" fontId="21" fillId="8" borderId="12" xfId="0" applyNumberFormat="1" applyFont="1" applyFill="1" applyBorder="1" applyAlignment="1">
      <alignment horizontal="center" vertical="center" wrapText="1"/>
    </xf>
    <xf numFmtId="49" fontId="21" fillId="8" borderId="18" xfId="0" applyNumberFormat="1" applyFont="1" applyFill="1" applyBorder="1" applyAlignment="1">
      <alignment horizontal="center" vertical="center" wrapText="1"/>
    </xf>
    <xf numFmtId="0" fontId="24" fillId="0" borderId="0" xfId="58" applyFont="1" applyFill="1" applyAlignment="1">
      <alignment vertical="center" wrapText="1"/>
      <protection/>
    </xf>
    <xf numFmtId="49" fontId="20" fillId="24" borderId="12" xfId="0" applyNumberFormat="1" applyFont="1" applyFill="1" applyBorder="1" applyAlignment="1">
      <alignment horizontal="center" vertical="center" wrapText="1"/>
    </xf>
    <xf numFmtId="49" fontId="20" fillId="24" borderId="11" xfId="0" applyNumberFormat="1" applyFont="1" applyFill="1" applyBorder="1" applyAlignment="1">
      <alignment horizontal="center" vertical="center" wrapText="1"/>
    </xf>
    <xf numFmtId="49" fontId="20" fillId="4" borderId="22" xfId="0" applyNumberFormat="1" applyFont="1" applyFill="1" applyBorder="1" applyAlignment="1">
      <alignment horizontal="center" vertical="center" wrapText="1"/>
    </xf>
    <xf numFmtId="49" fontId="20" fillId="4" borderId="10" xfId="0" applyNumberFormat="1" applyFont="1" applyFill="1" applyBorder="1" applyAlignment="1">
      <alignment horizontal="center" vertical="center" wrapText="1"/>
    </xf>
    <xf numFmtId="49" fontId="20" fillId="4" borderId="11" xfId="0" applyNumberFormat="1" applyFont="1" applyFill="1" applyBorder="1" applyAlignment="1">
      <alignment horizontal="center" vertical="center" wrapText="1"/>
    </xf>
    <xf numFmtId="0" fontId="20" fillId="0" borderId="21" xfId="0" applyFont="1" applyFill="1" applyBorder="1" applyAlignment="1">
      <alignment horizontal="left" vertical="center" wrapText="1"/>
    </xf>
    <xf numFmtId="49" fontId="20" fillId="29" borderId="24" xfId="0" applyNumberFormat="1" applyFont="1" applyFill="1" applyBorder="1" applyAlignment="1">
      <alignment horizontal="left" vertical="center" wrapText="1"/>
    </xf>
    <xf numFmtId="49" fontId="24" fillId="4" borderId="18" xfId="58" applyNumberFormat="1" applyFont="1" applyFill="1" applyBorder="1" applyAlignment="1">
      <alignment horizontal="center" vertical="center" wrapText="1"/>
      <protection/>
    </xf>
    <xf numFmtId="0" fontId="20" fillId="0" borderId="30" xfId="0" applyFont="1" applyFill="1" applyBorder="1" applyAlignment="1">
      <alignment horizontal="left" vertical="center" wrapText="1"/>
    </xf>
    <xf numFmtId="49" fontId="21" fillId="30" borderId="11" xfId="0" applyNumberFormat="1" applyFont="1" applyFill="1" applyBorder="1" applyAlignment="1">
      <alignment horizontal="left" vertical="center" wrapText="1"/>
    </xf>
    <xf numFmtId="49" fontId="21" fillId="30" borderId="27" xfId="0" applyNumberFormat="1" applyFont="1" applyFill="1" applyBorder="1" applyAlignment="1">
      <alignment horizontal="center" vertical="center" wrapText="1"/>
    </xf>
    <xf numFmtId="49" fontId="20" fillId="24" borderId="20" xfId="0" applyNumberFormat="1" applyFont="1" applyFill="1" applyBorder="1" applyAlignment="1">
      <alignment horizontal="center" vertical="center" wrapText="1"/>
    </xf>
    <xf numFmtId="49" fontId="20" fillId="29" borderId="18" xfId="0" applyNumberFormat="1" applyFont="1" applyFill="1" applyBorder="1" applyAlignment="1">
      <alignment horizontal="left" vertical="center" wrapText="1"/>
    </xf>
    <xf numFmtId="49" fontId="20" fillId="24" borderId="26" xfId="0" applyNumberFormat="1" applyFont="1" applyFill="1" applyBorder="1" applyAlignment="1">
      <alignment horizontal="center" vertical="center" wrapText="1"/>
    </xf>
    <xf numFmtId="49" fontId="20" fillId="31" borderId="18" xfId="0" applyNumberFormat="1" applyFont="1" applyFill="1" applyBorder="1" applyAlignment="1">
      <alignment horizontal="left" vertical="center" wrapText="1"/>
    </xf>
    <xf numFmtId="0" fontId="24" fillId="8" borderId="12" xfId="0" applyFont="1" applyFill="1" applyBorder="1" applyAlignment="1">
      <alignment vertical="center" wrapText="1"/>
    </xf>
    <xf numFmtId="49" fontId="21" fillId="30" borderId="31" xfId="0" applyNumberFormat="1" applyFont="1" applyFill="1" applyBorder="1" applyAlignment="1">
      <alignment horizontal="center" vertical="center" wrapText="1"/>
    </xf>
    <xf numFmtId="49" fontId="21" fillId="30" borderId="32" xfId="0" applyNumberFormat="1" applyFont="1" applyFill="1" applyBorder="1" applyAlignment="1">
      <alignment horizontal="center" vertical="center" wrapText="1"/>
    </xf>
    <xf numFmtId="0" fontId="22" fillId="24" borderId="13" xfId="0" applyFont="1" applyFill="1" applyBorder="1" applyAlignment="1">
      <alignment vertical="center" wrapText="1"/>
    </xf>
    <xf numFmtId="49" fontId="20" fillId="29" borderId="13" xfId="0" applyNumberFormat="1" applyFont="1" applyFill="1" applyBorder="1" applyAlignment="1">
      <alignment horizontal="center" vertical="center" wrapText="1"/>
    </xf>
    <xf numFmtId="49" fontId="20" fillId="29" borderId="12" xfId="0" applyNumberFormat="1" applyFont="1" applyFill="1" applyBorder="1" applyAlignment="1">
      <alignment horizontal="right" vertical="center" wrapText="1"/>
    </xf>
    <xf numFmtId="49" fontId="20" fillId="29" borderId="33" xfId="0" applyNumberFormat="1" applyFont="1" applyFill="1" applyBorder="1" applyAlignment="1">
      <alignment horizontal="center" vertical="center" wrapText="1"/>
    </xf>
    <xf numFmtId="0" fontId="20" fillId="0" borderId="0" xfId="0" applyFont="1" applyAlignment="1">
      <alignment vertical="center" wrapText="1"/>
    </xf>
    <xf numFmtId="0" fontId="26" fillId="0" borderId="0" xfId="0" applyFont="1" applyAlignment="1">
      <alignment vertical="center" wrapText="1"/>
    </xf>
    <xf numFmtId="164" fontId="20" fillId="0" borderId="13" xfId="0" applyNumberFormat="1" applyFont="1" applyBorder="1" applyAlignment="1">
      <alignment horizontal="right" vertical="center" wrapText="1"/>
    </xf>
    <xf numFmtId="164" fontId="20" fillId="0" borderId="0" xfId="0" applyNumberFormat="1" applyFont="1" applyAlignment="1">
      <alignment vertical="center" wrapText="1"/>
    </xf>
    <xf numFmtId="49" fontId="20" fillId="31" borderId="12" xfId="0" applyNumberFormat="1" applyFont="1" applyFill="1" applyBorder="1" applyAlignment="1">
      <alignment horizontal="right" vertical="center" wrapText="1"/>
    </xf>
    <xf numFmtId="49" fontId="20" fillId="26" borderId="12" xfId="0" applyNumberFormat="1" applyFont="1" applyFill="1" applyBorder="1" applyAlignment="1">
      <alignment horizontal="right" vertical="center" wrapText="1"/>
    </xf>
    <xf numFmtId="49" fontId="20" fillId="26" borderId="18" xfId="0" applyNumberFormat="1" applyFont="1" applyFill="1" applyBorder="1" applyAlignment="1">
      <alignment horizontal="left" vertical="center" wrapText="1"/>
    </xf>
    <xf numFmtId="0" fontId="22" fillId="0" borderId="0" xfId="58" applyFont="1" applyFill="1" applyAlignment="1">
      <alignment horizontal="center" vertical="center" wrapText="1"/>
      <protection/>
    </xf>
    <xf numFmtId="0" fontId="24" fillId="0" borderId="0" xfId="58" applyFont="1" applyFill="1" applyAlignment="1">
      <alignment horizontal="center" vertical="center" wrapText="1"/>
      <protection/>
    </xf>
    <xf numFmtId="0" fontId="24" fillId="28" borderId="13" xfId="0" applyFont="1" applyFill="1" applyBorder="1" applyAlignment="1">
      <alignment horizontal="left" vertical="center" wrapText="1"/>
    </xf>
    <xf numFmtId="0" fontId="24" fillId="30" borderId="20" xfId="0" applyFont="1" applyFill="1" applyBorder="1" applyAlignment="1">
      <alignment horizontal="left" vertical="center" wrapText="1"/>
    </xf>
    <xf numFmtId="0" fontId="22" fillId="29" borderId="0" xfId="0" applyFont="1" applyFill="1" applyBorder="1" applyAlignment="1">
      <alignment horizontal="left" vertical="center" wrapText="1"/>
    </xf>
    <xf numFmtId="49" fontId="24" fillId="24" borderId="18" xfId="58" applyNumberFormat="1" applyFont="1" applyFill="1" applyBorder="1" applyAlignment="1">
      <alignment horizontal="center" vertical="center" wrapText="1"/>
      <protection/>
    </xf>
    <xf numFmtId="49" fontId="22" fillId="25" borderId="13" xfId="65" applyNumberFormat="1" applyFont="1" applyFill="1" applyBorder="1" applyAlignment="1">
      <alignment horizontal="center" vertical="center" wrapText="1"/>
      <protection/>
    </xf>
    <xf numFmtId="49" fontId="22" fillId="25" borderId="12" xfId="65" applyNumberFormat="1" applyFont="1" applyFill="1" applyBorder="1" applyAlignment="1">
      <alignment horizontal="center" vertical="center" wrapText="1"/>
      <protection/>
    </xf>
    <xf numFmtId="49" fontId="22" fillId="0" borderId="18" xfId="58" applyNumberFormat="1" applyFont="1" applyFill="1" applyBorder="1" applyAlignment="1">
      <alignment horizontal="center" vertical="center" wrapText="1"/>
      <protection/>
    </xf>
    <xf numFmtId="0" fontId="24" fillId="25" borderId="0" xfId="58" applyFont="1" applyFill="1" applyAlignment="1">
      <alignment vertical="center" wrapText="1"/>
      <protection/>
    </xf>
    <xf numFmtId="0" fontId="26" fillId="25" borderId="0" xfId="65" applyFont="1" applyFill="1" applyAlignment="1">
      <alignment vertical="center" wrapText="1"/>
      <protection/>
    </xf>
    <xf numFmtId="164" fontId="24" fillId="30" borderId="13" xfId="0" applyNumberFormat="1" applyFont="1" applyFill="1" applyBorder="1" applyAlignment="1">
      <alignment horizontal="right" vertical="center" wrapText="1"/>
    </xf>
    <xf numFmtId="0" fontId="22" fillId="24" borderId="13" xfId="0" applyFont="1" applyFill="1" applyBorder="1" applyAlignment="1">
      <alignment horizontal="justify" vertical="center" wrapText="1"/>
    </xf>
    <xf numFmtId="164" fontId="22" fillId="29" borderId="13" xfId="0" applyNumberFormat="1" applyFont="1" applyFill="1" applyBorder="1" applyAlignment="1">
      <alignment horizontal="right" vertical="center" wrapText="1"/>
    </xf>
    <xf numFmtId="49" fontId="20" fillId="26" borderId="10" xfId="0" applyNumberFormat="1" applyFont="1" applyFill="1" applyBorder="1" applyAlignment="1">
      <alignment horizontal="right" vertical="center" wrapText="1"/>
    </xf>
    <xf numFmtId="49" fontId="20" fillId="26" borderId="11" xfId="0" applyNumberFormat="1" applyFont="1" applyFill="1" applyBorder="1" applyAlignment="1">
      <alignment horizontal="left" vertical="center" wrapText="1"/>
    </xf>
    <xf numFmtId="0" fontId="21" fillId="0" borderId="0" xfId="0" applyFont="1" applyFill="1" applyAlignment="1">
      <alignment vertical="center" wrapText="1"/>
    </xf>
    <xf numFmtId="0" fontId="21" fillId="0" borderId="0" xfId="0" applyFont="1" applyAlignment="1">
      <alignment vertical="center" wrapText="1"/>
    </xf>
    <xf numFmtId="49" fontId="20" fillId="10" borderId="18" xfId="0" applyNumberFormat="1" applyFont="1" applyFill="1" applyBorder="1" applyAlignment="1">
      <alignment horizontal="center" vertical="center" wrapText="1"/>
    </xf>
    <xf numFmtId="49" fontId="20" fillId="27" borderId="18" xfId="0" applyNumberFormat="1" applyFont="1" applyFill="1" applyBorder="1" applyAlignment="1">
      <alignment horizontal="center" vertical="center" wrapText="1"/>
    </xf>
    <xf numFmtId="49" fontId="20" fillId="4" borderId="12" xfId="0" applyNumberFormat="1" applyFont="1" applyFill="1" applyBorder="1" applyAlignment="1">
      <alignment horizontal="center" vertical="center" wrapText="1"/>
    </xf>
    <xf numFmtId="49" fontId="20" fillId="25" borderId="13" xfId="0" applyNumberFormat="1" applyFont="1" applyFill="1" applyBorder="1" applyAlignment="1">
      <alignment horizontal="center" vertical="center" wrapText="1"/>
    </xf>
    <xf numFmtId="49" fontId="20" fillId="25" borderId="12" xfId="0" applyNumberFormat="1" applyFont="1" applyFill="1" applyBorder="1" applyAlignment="1">
      <alignment horizontal="center" vertical="center" wrapText="1"/>
    </xf>
    <xf numFmtId="49" fontId="20" fillId="25" borderId="18" xfId="0" applyNumberFormat="1" applyFont="1" applyFill="1" applyBorder="1" applyAlignment="1">
      <alignment horizontal="center" vertical="center" wrapText="1"/>
    </xf>
    <xf numFmtId="0" fontId="21" fillId="8" borderId="13" xfId="0" applyFont="1" applyFill="1" applyBorder="1" applyAlignment="1">
      <alignment horizontal="left" vertical="center" wrapText="1"/>
    </xf>
    <xf numFmtId="49" fontId="21" fillId="30" borderId="13" xfId="0" applyNumberFormat="1" applyFont="1" applyFill="1" applyBorder="1" applyAlignment="1">
      <alignment horizontal="center" vertical="center" wrapText="1"/>
    </xf>
    <xf numFmtId="49" fontId="20" fillId="4" borderId="18" xfId="0" applyNumberFormat="1" applyFont="1" applyFill="1" applyBorder="1" applyAlignment="1">
      <alignment horizontal="left" vertical="center" wrapText="1"/>
    </xf>
    <xf numFmtId="49" fontId="20" fillId="25" borderId="18" xfId="0" applyNumberFormat="1" applyFont="1" applyFill="1" applyBorder="1" applyAlignment="1">
      <alignment horizontal="left" vertical="center" wrapText="1"/>
    </xf>
    <xf numFmtId="49" fontId="24" fillId="27" borderId="13" xfId="65" applyNumberFormat="1" applyFont="1" applyFill="1" applyBorder="1" applyAlignment="1">
      <alignment horizontal="center" vertical="center" wrapText="1"/>
      <protection/>
    </xf>
    <xf numFmtId="49" fontId="21" fillId="29" borderId="13" xfId="0" applyNumberFormat="1" applyFont="1" applyFill="1" applyBorder="1" applyAlignment="1">
      <alignment horizontal="center" vertical="center" wrapText="1"/>
    </xf>
    <xf numFmtId="49" fontId="21" fillId="31" borderId="13" xfId="0" applyNumberFormat="1" applyFont="1" applyFill="1" applyBorder="1" applyAlignment="1">
      <alignment horizontal="center" vertical="center" wrapText="1"/>
    </xf>
    <xf numFmtId="49" fontId="20" fillId="10" borderId="18" xfId="0" applyNumberFormat="1" applyFont="1" applyFill="1" applyBorder="1" applyAlignment="1">
      <alignment vertical="center" wrapText="1"/>
    </xf>
    <xf numFmtId="0" fontId="27" fillId="0" borderId="0" xfId="0" applyFont="1" applyFill="1" applyAlignment="1">
      <alignment vertical="center" wrapText="1"/>
    </xf>
    <xf numFmtId="0" fontId="27" fillId="0" borderId="0" xfId="0" applyFont="1" applyAlignment="1">
      <alignment vertical="center" wrapText="1"/>
    </xf>
    <xf numFmtId="49" fontId="20" fillId="0" borderId="12"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0" xfId="0" applyNumberFormat="1" applyFont="1" applyAlignment="1">
      <alignment horizontal="center" vertical="center" wrapText="1"/>
    </xf>
    <xf numFmtId="49" fontId="20" fillId="0" borderId="0" xfId="0" applyNumberFormat="1" applyFont="1" applyAlignment="1">
      <alignment horizontal="right" vertical="center" wrapText="1"/>
    </xf>
    <xf numFmtId="49" fontId="20" fillId="0" borderId="0" xfId="0" applyNumberFormat="1" applyFont="1" applyAlignment="1">
      <alignment vertical="center" wrapText="1"/>
    </xf>
    <xf numFmtId="0" fontId="0" fillId="0" borderId="0" xfId="0" applyFill="1" applyAlignment="1">
      <alignment/>
    </xf>
    <xf numFmtId="0" fontId="20" fillId="0" borderId="0" xfId="0" applyFont="1" applyAlignment="1">
      <alignment vertical="center"/>
    </xf>
    <xf numFmtId="0" fontId="27" fillId="0" borderId="0" xfId="0" applyFont="1" applyFill="1" applyAlignment="1">
      <alignment vertical="center"/>
    </xf>
    <xf numFmtId="0" fontId="23" fillId="0" borderId="0" xfId="0" applyFont="1" applyFill="1" applyAlignment="1">
      <alignment/>
    </xf>
    <xf numFmtId="0" fontId="31" fillId="0" borderId="0" xfId="56" applyFont="1" applyFill="1" applyAlignment="1">
      <alignment vertical="top"/>
      <protection/>
    </xf>
    <xf numFmtId="0" fontId="12" fillId="0" borderId="0" xfId="0" applyFont="1" applyAlignment="1">
      <alignment vertical="center" wrapText="1"/>
    </xf>
    <xf numFmtId="0" fontId="25" fillId="0" borderId="0" xfId="0" applyFont="1" applyAlignment="1">
      <alignment horizontal="center" vertical="center"/>
    </xf>
    <xf numFmtId="0" fontId="12" fillId="0" borderId="0" xfId="0" applyFont="1" applyAlignment="1">
      <alignment vertical="center"/>
    </xf>
    <xf numFmtId="164" fontId="12" fillId="0" borderId="34" xfId="0" applyNumberFormat="1" applyFont="1" applyBorder="1" applyAlignment="1">
      <alignment vertical="center"/>
    </xf>
    <xf numFmtId="164" fontId="28" fillId="0" borderId="0" xfId="0" applyNumberFormat="1" applyFont="1" applyFill="1" applyAlignment="1">
      <alignment vertical="center" wrapText="1"/>
    </xf>
    <xf numFmtId="164" fontId="28" fillId="0" borderId="0" xfId="0" applyNumberFormat="1" applyFont="1" applyFill="1" applyAlignment="1">
      <alignment vertical="center"/>
    </xf>
    <xf numFmtId="0" fontId="32" fillId="0" borderId="0" xfId="0" applyFont="1" applyAlignment="1">
      <alignment vertical="center" wrapText="1"/>
    </xf>
    <xf numFmtId="0" fontId="32" fillId="0" borderId="0" xfId="0" applyFont="1" applyAlignment="1">
      <alignment vertical="center"/>
    </xf>
    <xf numFmtId="164" fontId="32" fillId="0" borderId="34" xfId="0" applyNumberFormat="1" applyFont="1" applyBorder="1" applyAlignment="1">
      <alignment vertical="center"/>
    </xf>
    <xf numFmtId="0" fontId="35" fillId="0" borderId="0" xfId="52" applyFont="1" applyAlignment="1">
      <alignment horizontal="center"/>
      <protection/>
    </xf>
    <xf numFmtId="0" fontId="0" fillId="0" borderId="0" xfId="52">
      <alignment/>
      <protection/>
    </xf>
    <xf numFmtId="0" fontId="35" fillId="0" borderId="0" xfId="52" applyFont="1" applyAlignment="1">
      <alignment horizontal="right"/>
      <protection/>
    </xf>
    <xf numFmtId="0" fontId="36" fillId="0" borderId="0" xfId="52" applyFont="1">
      <alignment/>
      <protection/>
    </xf>
    <xf numFmtId="0" fontId="37" fillId="0" borderId="0" xfId="52" applyFont="1">
      <alignment/>
      <protection/>
    </xf>
    <xf numFmtId="0" fontId="38" fillId="0" borderId="0" xfId="52" applyFont="1">
      <alignment/>
      <protection/>
    </xf>
    <xf numFmtId="0" fontId="39" fillId="0" borderId="0" xfId="52" applyFont="1" applyAlignment="1">
      <alignment vertical="center"/>
      <protection/>
    </xf>
    <xf numFmtId="0" fontId="35" fillId="0" borderId="0" xfId="52" applyFont="1" applyAlignment="1">
      <alignment vertical="center" wrapText="1"/>
      <protection/>
    </xf>
    <xf numFmtId="0" fontId="35" fillId="0" borderId="0" xfId="52" applyFont="1">
      <alignment/>
      <protection/>
    </xf>
    <xf numFmtId="49" fontId="29" fillId="0" borderId="0" xfId="0" applyNumberFormat="1" applyFont="1" applyFill="1" applyBorder="1" applyAlignment="1">
      <alignment vertical="center" wrapText="1"/>
    </xf>
    <xf numFmtId="0" fontId="29" fillId="0" borderId="0" xfId="0" applyFont="1" applyBorder="1" applyAlignment="1">
      <alignment vertical="center" wrapText="1"/>
    </xf>
    <xf numFmtId="0" fontId="20" fillId="0" borderId="15" xfId="52" applyFont="1" applyBorder="1" applyAlignment="1">
      <alignment horizontal="center" vertical="center" wrapText="1"/>
      <protection/>
    </xf>
    <xf numFmtId="0" fontId="22" fillId="0" borderId="13" xfId="0" applyFont="1" applyBorder="1" applyAlignment="1">
      <alignment horizontal="center" vertical="center" wrapText="1"/>
    </xf>
    <xf numFmtId="0" fontId="22" fillId="0" borderId="13" xfId="0" applyFont="1" applyBorder="1" applyAlignment="1">
      <alignment horizontal="left" vertical="center" wrapText="1"/>
    </xf>
    <xf numFmtId="0" fontId="20" fillId="0" borderId="0" xfId="52" applyFont="1" applyAlignment="1">
      <alignment horizontal="center"/>
      <protection/>
    </xf>
    <xf numFmtId="0" fontId="24" fillId="27" borderId="13" xfId="0" applyFont="1" applyFill="1" applyBorder="1" applyAlignment="1">
      <alignment horizontal="center" vertical="center" wrapText="1"/>
    </xf>
    <xf numFmtId="0" fontId="24" fillId="27" borderId="13" xfId="0" applyFont="1" applyFill="1" applyBorder="1" applyAlignment="1">
      <alignment horizontal="left" vertical="center" wrapText="1"/>
    </xf>
    <xf numFmtId="0" fontId="24" fillId="10" borderId="13" xfId="0" applyFont="1" applyFill="1" applyBorder="1" applyAlignment="1">
      <alignment horizontal="center" vertical="center" wrapText="1"/>
    </xf>
    <xf numFmtId="0" fontId="24" fillId="10" borderId="13" xfId="0" applyFont="1" applyFill="1" applyBorder="1" applyAlignment="1">
      <alignment horizontal="left" vertical="center" wrapText="1"/>
    </xf>
    <xf numFmtId="0" fontId="24" fillId="35" borderId="13" xfId="0" applyFont="1" applyFill="1" applyBorder="1" applyAlignment="1">
      <alignment horizontal="center" vertical="center" wrapText="1"/>
    </xf>
    <xf numFmtId="0" fontId="24" fillId="35" borderId="13" xfId="0" applyFont="1" applyFill="1" applyBorder="1" applyAlignment="1">
      <alignment horizontal="left" vertical="center" wrapText="1"/>
    </xf>
    <xf numFmtId="0" fontId="22" fillId="24" borderId="13"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3" xfId="0" applyFont="1" applyFill="1" applyBorder="1" applyAlignment="1">
      <alignment horizontal="left" vertical="center" wrapText="1"/>
    </xf>
    <xf numFmtId="0" fontId="0" fillId="0" borderId="0" xfId="52" applyAlignment="1">
      <alignment vertical="center"/>
      <protection/>
    </xf>
    <xf numFmtId="0" fontId="8" fillId="0" borderId="0" xfId="52" applyFont="1" applyAlignment="1">
      <alignment vertical="center"/>
      <protection/>
    </xf>
    <xf numFmtId="0" fontId="22" fillId="35" borderId="13" xfId="0" applyFont="1" applyFill="1" applyBorder="1" applyAlignment="1">
      <alignment horizontal="center" vertical="center" wrapText="1"/>
    </xf>
    <xf numFmtId="0" fontId="22" fillId="35" borderId="13" xfId="0" applyFont="1" applyFill="1" applyBorder="1" applyAlignment="1">
      <alignment horizontal="left" vertical="center" wrapText="1"/>
    </xf>
    <xf numFmtId="0" fontId="22" fillId="35" borderId="13" xfId="0" applyNumberFormat="1" applyFont="1" applyFill="1" applyBorder="1" applyAlignment="1">
      <alignment horizontal="left" vertical="center" wrapText="1"/>
    </xf>
    <xf numFmtId="0" fontId="24" fillId="10" borderId="13" xfId="0" applyFont="1" applyFill="1" applyBorder="1" applyAlignment="1">
      <alignment vertical="center" wrapText="1"/>
    </xf>
    <xf numFmtId="0" fontId="22" fillId="35" borderId="13" xfId="0" applyFont="1" applyFill="1" applyBorder="1" applyAlignment="1">
      <alignment vertical="center" wrapText="1"/>
    </xf>
    <xf numFmtId="0" fontId="24" fillId="3" borderId="13" xfId="0" applyFont="1" applyFill="1" applyBorder="1" applyAlignment="1">
      <alignment horizontal="center" vertical="center" wrapText="1"/>
    </xf>
    <xf numFmtId="0" fontId="24" fillId="3" borderId="13" xfId="0" applyFont="1" applyFill="1" applyBorder="1" applyAlignment="1">
      <alignment horizontal="left" vertical="center" wrapText="1"/>
    </xf>
    <xf numFmtId="0" fontId="21" fillId="3" borderId="10" xfId="0" applyFont="1" applyFill="1" applyBorder="1" applyAlignment="1">
      <alignment horizontal="center" vertical="center" wrapText="1"/>
    </xf>
    <xf numFmtId="0" fontId="21" fillId="3" borderId="35" xfId="0" applyFont="1" applyFill="1" applyBorder="1" applyAlignment="1">
      <alignment horizontal="justify" vertical="center" wrapText="1"/>
    </xf>
    <xf numFmtId="0" fontId="36" fillId="0" borderId="0" xfId="52" applyFont="1" applyAlignment="1">
      <alignment horizontal="right"/>
      <protection/>
    </xf>
    <xf numFmtId="0" fontId="21" fillId="0" borderId="0" xfId="52" applyFont="1" applyAlignment="1">
      <alignment horizontal="center" vertical="center"/>
      <protection/>
    </xf>
    <xf numFmtId="0" fontId="33" fillId="0" borderId="0" xfId="52" applyFont="1">
      <alignment/>
      <protection/>
    </xf>
    <xf numFmtId="0" fontId="40" fillId="0" borderId="0" xfId="52" applyFont="1" applyAlignment="1">
      <alignment horizontal="center"/>
      <protection/>
    </xf>
    <xf numFmtId="0" fontId="40" fillId="0" borderId="0" xfId="52" applyFont="1" applyAlignment="1">
      <alignment horizontal="left"/>
      <protection/>
    </xf>
    <xf numFmtId="164" fontId="23" fillId="0" borderId="0" xfId="52" applyNumberFormat="1" applyFont="1">
      <alignment/>
      <protection/>
    </xf>
    <xf numFmtId="0" fontId="20" fillId="0" borderId="0" xfId="52" applyFont="1">
      <alignment/>
      <protection/>
    </xf>
    <xf numFmtId="0" fontId="20" fillId="0" borderId="0" xfId="52" applyFont="1" applyAlignment="1">
      <alignment horizontal="right"/>
      <protection/>
    </xf>
    <xf numFmtId="0" fontId="24" fillId="0" borderId="13" xfId="52" applyFont="1" applyBorder="1" applyAlignment="1">
      <alignment horizontal="center" vertical="center" wrapText="1"/>
      <protection/>
    </xf>
    <xf numFmtId="3" fontId="24" fillId="0" borderId="13" xfId="57" applyNumberFormat="1" applyFont="1" applyFill="1" applyBorder="1" applyAlignment="1">
      <alignment horizontal="center" vertical="center" wrapText="1"/>
      <protection/>
    </xf>
    <xf numFmtId="0" fontId="32" fillId="0" borderId="0" xfId="52" applyFont="1">
      <alignment/>
      <protection/>
    </xf>
    <xf numFmtId="49" fontId="22" fillId="24" borderId="13" xfId="54" applyNumberFormat="1" applyFont="1" applyFill="1" applyBorder="1" applyAlignment="1">
      <alignment horizontal="center" vertical="center"/>
      <protection/>
    </xf>
    <xf numFmtId="0" fontId="22" fillId="24" borderId="13" xfId="54" applyFont="1" applyFill="1" applyBorder="1" applyAlignment="1">
      <alignment vertical="center" wrapText="1"/>
      <protection/>
    </xf>
    <xf numFmtId="49" fontId="22" fillId="4" borderId="13" xfId="54" applyNumberFormat="1" applyFont="1" applyFill="1" applyBorder="1" applyAlignment="1">
      <alignment horizontal="center" vertical="center"/>
      <protection/>
    </xf>
    <xf numFmtId="0" fontId="22" fillId="4" borderId="13" xfId="54" applyFont="1" applyFill="1" applyBorder="1" applyAlignment="1">
      <alignment vertical="center" wrapText="1"/>
      <protection/>
    </xf>
    <xf numFmtId="49" fontId="22" fillId="0" borderId="13" xfId="54" applyNumberFormat="1" applyFont="1" applyBorder="1" applyAlignment="1">
      <alignment horizontal="center" vertical="center"/>
      <protection/>
    </xf>
    <xf numFmtId="0" fontId="22" fillId="0" borderId="13" xfId="54" applyFont="1" applyBorder="1" applyAlignment="1">
      <alignment vertical="center" wrapText="1"/>
      <protection/>
    </xf>
    <xf numFmtId="0" fontId="22" fillId="0" borderId="0" xfId="52" applyFont="1" applyAlignment="1">
      <alignment horizontal="center"/>
      <protection/>
    </xf>
    <xf numFmtId="0" fontId="22" fillId="0" borderId="0" xfId="52" applyFont="1" applyAlignment="1">
      <alignment horizontal="left"/>
      <protection/>
    </xf>
    <xf numFmtId="164" fontId="22" fillId="0" borderId="0" xfId="52" applyNumberFormat="1" applyFont="1">
      <alignment/>
      <protection/>
    </xf>
    <xf numFmtId="49" fontId="21" fillId="0" borderId="13" xfId="0" applyNumberFormat="1" applyFont="1" applyFill="1" applyBorder="1" applyAlignment="1">
      <alignment horizontal="center" vertical="center" wrapText="1"/>
    </xf>
    <xf numFmtId="0" fontId="20" fillId="25" borderId="12" xfId="0" applyFont="1" applyFill="1" applyBorder="1" applyAlignment="1">
      <alignment horizontal="right" vertical="center" wrapText="1"/>
    </xf>
    <xf numFmtId="0" fontId="20" fillId="25" borderId="18" xfId="0" applyFont="1" applyFill="1" applyBorder="1" applyAlignment="1">
      <alignment horizontal="left" vertical="center" wrapText="1"/>
    </xf>
    <xf numFmtId="164" fontId="32" fillId="0" borderId="0" xfId="0" applyNumberFormat="1" applyFont="1" applyBorder="1" applyAlignment="1">
      <alignment vertical="center"/>
    </xf>
    <xf numFmtId="0" fontId="21" fillId="26" borderId="12" xfId="0" applyFont="1" applyFill="1" applyBorder="1" applyAlignment="1">
      <alignment horizontal="center" vertical="center" wrapText="1"/>
    </xf>
    <xf numFmtId="49" fontId="21" fillId="26" borderId="12" xfId="0" applyNumberFormat="1" applyFont="1" applyFill="1" applyBorder="1" applyAlignment="1">
      <alignment horizontal="center" vertical="center" wrapText="1"/>
    </xf>
    <xf numFmtId="0" fontId="21" fillId="26" borderId="12" xfId="0" applyFont="1" applyFill="1" applyBorder="1" applyAlignment="1">
      <alignment horizontal="right" vertical="center" wrapText="1"/>
    </xf>
    <xf numFmtId="0" fontId="21" fillId="26" borderId="18" xfId="0" applyFont="1" applyFill="1" applyBorder="1" applyAlignment="1">
      <alignment horizontal="center" vertical="center" wrapText="1"/>
    </xf>
    <xf numFmtId="49" fontId="21" fillId="26" borderId="18" xfId="0" applyNumberFormat="1"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6" xfId="0" applyFont="1" applyFill="1" applyBorder="1" applyAlignment="1">
      <alignment horizontal="right" vertical="center" wrapText="1"/>
    </xf>
    <xf numFmtId="0" fontId="41" fillId="0" borderId="0" xfId="52" applyFont="1">
      <alignment/>
      <protection/>
    </xf>
    <xf numFmtId="0" fontId="22" fillId="25" borderId="10" xfId="0" applyFont="1" applyFill="1" applyBorder="1" applyAlignment="1">
      <alignment horizontal="center" vertical="center" wrapText="1"/>
    </xf>
    <xf numFmtId="0" fontId="20" fillId="0" borderId="0" xfId="52" applyFont="1" applyAlignment="1">
      <alignment horizontal="center" vertical="center" wrapText="1"/>
      <protection/>
    </xf>
    <xf numFmtId="0" fontId="22" fillId="0" borderId="0" xfId="52" applyFont="1" applyAlignment="1">
      <alignment vertical="center" wrapText="1"/>
      <protection/>
    </xf>
    <xf numFmtId="0" fontId="20" fillId="0" borderId="15" xfId="52" applyFont="1" applyBorder="1" applyAlignment="1">
      <alignment horizontal="center" vertical="center"/>
      <protection/>
    </xf>
    <xf numFmtId="49" fontId="42" fillId="0" borderId="20" xfId="0" applyNumberFormat="1" applyFont="1" applyBorder="1" applyAlignment="1">
      <alignment horizontal="center"/>
    </xf>
    <xf numFmtId="0" fontId="42" fillId="0" borderId="0" xfId="0" applyFont="1" applyAlignment="1">
      <alignment wrapText="1"/>
    </xf>
    <xf numFmtId="0" fontId="43" fillId="10" borderId="13" xfId="0" applyFont="1" applyFill="1" applyBorder="1" applyAlignment="1">
      <alignment horizontal="center" vertical="center" wrapText="1"/>
    </xf>
    <xf numFmtId="0" fontId="43" fillId="10" borderId="13" xfId="0" applyFont="1" applyFill="1" applyBorder="1" applyAlignment="1">
      <alignment horizontal="left" vertical="center" wrapText="1"/>
    </xf>
    <xf numFmtId="0" fontId="42" fillId="0" borderId="13" xfId="0" applyFont="1" applyBorder="1" applyAlignment="1">
      <alignment horizontal="center" vertical="center" wrapText="1"/>
    </xf>
    <xf numFmtId="0" fontId="42" fillId="0" borderId="13" xfId="0" applyFont="1" applyBorder="1" applyAlignment="1">
      <alignment horizontal="left" vertical="center" wrapText="1"/>
    </xf>
    <xf numFmtId="49" fontId="43" fillId="10" borderId="20" xfId="0" applyNumberFormat="1" applyFont="1" applyFill="1" applyBorder="1" applyAlignment="1">
      <alignment horizontal="center"/>
    </xf>
    <xf numFmtId="49" fontId="43" fillId="10" borderId="20" xfId="0" applyNumberFormat="1" applyFont="1" applyFill="1" applyBorder="1" applyAlignment="1">
      <alignment wrapText="1"/>
    </xf>
    <xf numFmtId="49" fontId="22" fillId="35" borderId="20" xfId="0" applyNumberFormat="1" applyFont="1" applyFill="1" applyBorder="1" applyAlignment="1">
      <alignment horizontal="center"/>
    </xf>
    <xf numFmtId="49" fontId="22" fillId="35" borderId="20" xfId="0" applyNumberFormat="1" applyFont="1" applyFill="1" applyBorder="1" applyAlignment="1">
      <alignment wrapText="1"/>
    </xf>
    <xf numFmtId="49" fontId="42" fillId="0" borderId="20" xfId="0" applyNumberFormat="1" applyFont="1" applyBorder="1" applyAlignment="1">
      <alignment wrapText="1"/>
    </xf>
    <xf numFmtId="49" fontId="24" fillId="10" borderId="13" xfId="0" applyNumberFormat="1" applyFont="1" applyFill="1" applyBorder="1" applyAlignment="1">
      <alignment horizontal="center"/>
    </xf>
    <xf numFmtId="0" fontId="24" fillId="10" borderId="13" xfId="0" applyFont="1" applyFill="1" applyBorder="1" applyAlignment="1">
      <alignment vertical="top" wrapText="1"/>
    </xf>
    <xf numFmtId="49" fontId="22" fillId="24" borderId="13" xfId="0" applyNumberFormat="1" applyFont="1" applyFill="1" applyBorder="1" applyAlignment="1">
      <alignment horizontal="center" vertical="center"/>
    </xf>
    <xf numFmtId="49" fontId="22" fillId="0" borderId="13" xfId="0" applyNumberFormat="1" applyFont="1" applyBorder="1" applyAlignment="1">
      <alignment horizontal="center"/>
    </xf>
    <xf numFmtId="0" fontId="22" fillId="0" borderId="13" xfId="0" applyFont="1" applyBorder="1" applyAlignment="1">
      <alignment vertical="top" wrapText="1"/>
    </xf>
    <xf numFmtId="49" fontId="42" fillId="4" borderId="20" xfId="0" applyNumberFormat="1" applyFont="1" applyFill="1" applyBorder="1" applyAlignment="1">
      <alignment horizontal="center"/>
    </xf>
    <xf numFmtId="2" fontId="42" fillId="4" borderId="20" xfId="0" applyNumberFormat="1" applyFont="1" applyFill="1" applyBorder="1" applyAlignment="1">
      <alignment wrapText="1"/>
    </xf>
    <xf numFmtId="49" fontId="24" fillId="10" borderId="20" xfId="0" applyNumberFormat="1" applyFont="1" applyFill="1" applyBorder="1" applyAlignment="1">
      <alignment wrapText="1"/>
    </xf>
    <xf numFmtId="49" fontId="42" fillId="35" borderId="20" xfId="0" applyNumberFormat="1" applyFont="1" applyFill="1" applyBorder="1" applyAlignment="1">
      <alignment horizontal="center"/>
    </xf>
    <xf numFmtId="49" fontId="42" fillId="35" borderId="20" xfId="0" applyNumberFormat="1" applyFont="1" applyFill="1" applyBorder="1" applyAlignment="1">
      <alignment wrapText="1"/>
    </xf>
    <xf numFmtId="49" fontId="42" fillId="0" borderId="21" xfId="0" applyNumberFormat="1" applyFont="1" applyBorder="1" applyAlignment="1">
      <alignment wrapText="1"/>
    </xf>
    <xf numFmtId="49" fontId="24" fillId="10" borderId="13" xfId="0" applyNumberFormat="1" applyFont="1" applyFill="1" applyBorder="1" applyAlignment="1">
      <alignment horizontal="center" vertical="center"/>
    </xf>
    <xf numFmtId="49" fontId="22" fillId="35" borderId="13" xfId="0" applyNumberFormat="1" applyFont="1" applyFill="1" applyBorder="1" applyAlignment="1">
      <alignment horizontal="center" vertical="center"/>
    </xf>
    <xf numFmtId="49" fontId="22" fillId="4" borderId="13" xfId="0" applyNumberFormat="1" applyFont="1" applyFill="1" applyBorder="1" applyAlignment="1">
      <alignment horizontal="center" vertical="center"/>
    </xf>
    <xf numFmtId="49" fontId="32" fillId="10" borderId="13" xfId="59" applyNumberFormat="1" applyFont="1" applyFill="1" applyBorder="1" applyAlignment="1">
      <alignment horizontal="center"/>
      <protection/>
    </xf>
    <xf numFmtId="0" fontId="32" fillId="10" borderId="13" xfId="59" applyFont="1" applyFill="1" applyBorder="1" applyAlignment="1">
      <alignment/>
      <protection/>
    </xf>
    <xf numFmtId="49" fontId="32" fillId="35" borderId="13" xfId="59" applyNumberFormat="1" applyFont="1" applyFill="1" applyBorder="1" applyAlignment="1">
      <alignment horizontal="center"/>
      <protection/>
    </xf>
    <xf numFmtId="0" fontId="32" fillId="35" borderId="13" xfId="59" applyFont="1" applyFill="1" applyBorder="1" applyAlignment="1">
      <alignment wrapText="1"/>
      <protection/>
    </xf>
    <xf numFmtId="49" fontId="32" fillId="0" borderId="13" xfId="59" applyNumberFormat="1" applyFont="1" applyBorder="1" applyAlignment="1">
      <alignment horizontal="center"/>
      <protection/>
    </xf>
    <xf numFmtId="0" fontId="32" fillId="0" borderId="13" xfId="59" applyFont="1" applyBorder="1" applyAlignment="1">
      <alignment wrapText="1"/>
      <protection/>
    </xf>
    <xf numFmtId="0" fontId="24" fillId="27" borderId="13" xfId="0" applyFont="1" applyFill="1" applyBorder="1" applyAlignment="1">
      <alignment horizontal="left" vertical="center"/>
    </xf>
    <xf numFmtId="0" fontId="24" fillId="35" borderId="13" xfId="0" applyFont="1" applyFill="1" applyBorder="1" applyAlignment="1">
      <alignment horizontal="center" vertical="center"/>
    </xf>
    <xf numFmtId="0" fontId="24" fillId="35" borderId="13" xfId="0" applyFont="1" applyFill="1" applyBorder="1" applyAlignment="1">
      <alignment horizontal="left" vertical="center"/>
    </xf>
    <xf numFmtId="0" fontId="22" fillId="0" borderId="13" xfId="0" applyFont="1" applyBorder="1" applyAlignment="1">
      <alignment horizontal="center" vertical="center"/>
    </xf>
    <xf numFmtId="0" fontId="22" fillId="0" borderId="13" xfId="0" applyFont="1" applyBorder="1" applyAlignment="1">
      <alignment horizontal="left" vertical="top" wrapText="1"/>
    </xf>
    <xf numFmtId="0" fontId="22" fillId="25" borderId="15" xfId="0" applyFont="1" applyFill="1" applyBorder="1" applyAlignment="1">
      <alignment horizontal="justify" vertical="center" wrapText="1"/>
    </xf>
    <xf numFmtId="49" fontId="20" fillId="36" borderId="12" xfId="0" applyNumberFormat="1" applyFont="1" applyFill="1" applyBorder="1" applyAlignment="1">
      <alignment horizontal="right" vertical="center" wrapText="1"/>
    </xf>
    <xf numFmtId="0" fontId="21" fillId="37" borderId="13" xfId="0" applyFont="1" applyFill="1" applyBorder="1" applyAlignment="1">
      <alignment vertical="center" wrapText="1"/>
    </xf>
    <xf numFmtId="165" fontId="31" fillId="0" borderId="0" xfId="56" applyNumberFormat="1" applyFont="1" applyFill="1" applyAlignment="1">
      <alignment vertical="top"/>
      <protection/>
    </xf>
    <xf numFmtId="165" fontId="32" fillId="0" borderId="34" xfId="0" applyNumberFormat="1" applyFont="1" applyBorder="1" applyAlignment="1">
      <alignment vertical="center"/>
    </xf>
    <xf numFmtId="165" fontId="21" fillId="26" borderId="15" xfId="0" applyNumberFormat="1" applyFont="1" applyFill="1" applyBorder="1" applyAlignment="1">
      <alignment horizontal="center" vertical="center" wrapText="1"/>
    </xf>
    <xf numFmtId="165" fontId="21" fillId="33" borderId="13" xfId="0" applyNumberFormat="1" applyFont="1" applyFill="1" applyBorder="1" applyAlignment="1">
      <alignment horizontal="right" vertical="center" wrapText="1"/>
    </xf>
    <xf numFmtId="165" fontId="21" fillId="34" borderId="13" xfId="0" applyNumberFormat="1" applyFont="1" applyFill="1" applyBorder="1" applyAlignment="1">
      <alignment horizontal="right" vertical="center" wrapText="1"/>
    </xf>
    <xf numFmtId="165" fontId="21" fillId="32" borderId="13" xfId="0" applyNumberFormat="1" applyFont="1" applyFill="1" applyBorder="1" applyAlignment="1">
      <alignment horizontal="right" vertical="center" wrapText="1"/>
    </xf>
    <xf numFmtId="165" fontId="21" fillId="28" borderId="13" xfId="0" applyNumberFormat="1" applyFont="1" applyFill="1" applyBorder="1" applyAlignment="1">
      <alignment horizontal="right" vertical="center" wrapText="1"/>
    </xf>
    <xf numFmtId="165" fontId="24" fillId="8" borderId="13" xfId="65" applyNumberFormat="1" applyFont="1" applyFill="1" applyBorder="1" applyAlignment="1">
      <alignment vertical="center" wrapText="1"/>
      <protection/>
    </xf>
    <xf numFmtId="165" fontId="22" fillId="24" borderId="13" xfId="65" applyNumberFormat="1" applyFont="1" applyFill="1" applyBorder="1" applyAlignment="1">
      <alignment vertical="center" wrapText="1"/>
      <protection/>
    </xf>
    <xf numFmtId="165" fontId="22" fillId="4" borderId="13" xfId="65" applyNumberFormat="1" applyFont="1" applyFill="1" applyBorder="1" applyAlignment="1">
      <alignment vertical="center" wrapText="1"/>
      <protection/>
    </xf>
    <xf numFmtId="165" fontId="22" fillId="0" borderId="13" xfId="65" applyNumberFormat="1" applyFont="1" applyFill="1" applyBorder="1" applyAlignment="1">
      <alignment vertical="center" wrapText="1"/>
      <protection/>
    </xf>
    <xf numFmtId="165" fontId="21" fillId="27" borderId="13" xfId="0" applyNumberFormat="1" applyFont="1" applyFill="1" applyBorder="1" applyAlignment="1">
      <alignment horizontal="right" vertical="center" wrapText="1"/>
    </xf>
    <xf numFmtId="165" fontId="20" fillId="0" borderId="13" xfId="0" applyNumberFormat="1" applyFont="1" applyFill="1" applyBorder="1" applyAlignment="1">
      <alignment vertical="center" wrapText="1"/>
    </xf>
    <xf numFmtId="165" fontId="21" fillId="30" borderId="13" xfId="0" applyNumberFormat="1" applyFont="1" applyFill="1" applyBorder="1" applyAlignment="1">
      <alignment horizontal="right" vertical="center" wrapText="1"/>
    </xf>
    <xf numFmtId="165" fontId="20" fillId="30" borderId="13" xfId="0" applyNumberFormat="1" applyFont="1" applyFill="1" applyBorder="1" applyAlignment="1">
      <alignment horizontal="right" vertical="center" wrapText="1"/>
    </xf>
    <xf numFmtId="165" fontId="20" fillId="29" borderId="13" xfId="0" applyNumberFormat="1" applyFont="1" applyFill="1" applyBorder="1" applyAlignment="1">
      <alignment horizontal="right" vertical="center" wrapText="1"/>
    </xf>
    <xf numFmtId="165" fontId="20" fillId="31" borderId="13" xfId="0" applyNumberFormat="1" applyFont="1" applyFill="1" applyBorder="1" applyAlignment="1">
      <alignment horizontal="right" vertical="center" wrapText="1"/>
    </xf>
    <xf numFmtId="165" fontId="20" fillId="0" borderId="13" xfId="0" applyNumberFormat="1" applyFont="1" applyFill="1" applyBorder="1" applyAlignment="1">
      <alignment horizontal="right" vertical="center" wrapText="1"/>
    </xf>
    <xf numFmtId="165" fontId="20" fillId="29" borderId="22" xfId="0" applyNumberFormat="1" applyFont="1" applyFill="1" applyBorder="1" applyAlignment="1">
      <alignment horizontal="right" vertical="center" wrapText="1"/>
    </xf>
    <xf numFmtId="165" fontId="20" fillId="31" borderId="22" xfId="0" applyNumberFormat="1" applyFont="1" applyFill="1" applyBorder="1" applyAlignment="1">
      <alignment horizontal="right" vertical="center" wrapText="1"/>
    </xf>
    <xf numFmtId="165" fontId="24" fillId="4" borderId="13" xfId="58" applyNumberFormat="1" applyFont="1" applyFill="1" applyBorder="1" applyAlignment="1">
      <alignment vertical="center" wrapText="1"/>
      <protection/>
    </xf>
    <xf numFmtId="165" fontId="21" fillId="30" borderId="22" xfId="0" applyNumberFormat="1" applyFont="1" applyFill="1" applyBorder="1" applyAlignment="1">
      <alignment horizontal="right" vertical="center" wrapText="1"/>
    </xf>
    <xf numFmtId="165" fontId="20" fillId="0" borderId="15" xfId="0" applyNumberFormat="1" applyFont="1" applyFill="1" applyBorder="1" applyAlignment="1">
      <alignment horizontal="right" vertical="center" wrapText="1"/>
    </xf>
    <xf numFmtId="165" fontId="20" fillId="4" borderId="13" xfId="0" applyNumberFormat="1" applyFont="1" applyFill="1" applyBorder="1" applyAlignment="1">
      <alignment horizontal="right" vertical="center" wrapText="1"/>
    </xf>
    <xf numFmtId="165" fontId="20" fillId="0" borderId="13" xfId="0" applyNumberFormat="1" applyFont="1" applyBorder="1" applyAlignment="1">
      <alignment horizontal="right" vertical="center" wrapText="1"/>
    </xf>
    <xf numFmtId="165" fontId="20" fillId="25" borderId="13" xfId="0" applyNumberFormat="1" applyFont="1" applyFill="1" applyBorder="1" applyAlignment="1">
      <alignment horizontal="right" vertical="center" wrapText="1"/>
    </xf>
    <xf numFmtId="165" fontId="24" fillId="32" borderId="13" xfId="56" applyNumberFormat="1" applyFont="1" applyFill="1" applyBorder="1" applyAlignment="1">
      <alignment vertical="center" wrapText="1"/>
      <protection/>
    </xf>
    <xf numFmtId="165" fontId="21" fillId="8" borderId="13" xfId="0" applyNumberFormat="1" applyFont="1" applyFill="1" applyBorder="1" applyAlignment="1">
      <alignment horizontal="right" vertical="center" wrapText="1"/>
    </xf>
    <xf numFmtId="165" fontId="20" fillId="24" borderId="13" xfId="0" applyNumberFormat="1" applyFont="1" applyFill="1" applyBorder="1" applyAlignment="1">
      <alignment horizontal="right" vertical="center" wrapText="1"/>
    </xf>
    <xf numFmtId="165" fontId="22" fillId="24" borderId="13" xfId="58" applyNumberFormat="1" applyFont="1" applyFill="1" applyBorder="1" applyAlignment="1">
      <alignment vertical="center" wrapText="1"/>
      <protection/>
    </xf>
    <xf numFmtId="165" fontId="22" fillId="0" borderId="13" xfId="58" applyNumberFormat="1" applyFont="1" applyFill="1" applyBorder="1" applyAlignment="1">
      <alignment vertical="center" wrapText="1"/>
      <protection/>
    </xf>
    <xf numFmtId="165" fontId="24" fillId="32" borderId="13" xfId="0" applyNumberFormat="1" applyFont="1" applyFill="1" applyBorder="1" applyAlignment="1">
      <alignment horizontal="right" vertical="center" wrapText="1"/>
    </xf>
    <xf numFmtId="165" fontId="24" fillId="28" borderId="13" xfId="0" applyNumberFormat="1" applyFont="1" applyFill="1" applyBorder="1" applyAlignment="1">
      <alignment horizontal="right" vertical="center" wrapText="1"/>
    </xf>
    <xf numFmtId="165" fontId="24" fillId="30" borderId="13" xfId="0" applyNumberFormat="1" applyFont="1" applyFill="1" applyBorder="1" applyAlignment="1">
      <alignment horizontal="right" vertical="center" wrapText="1"/>
    </xf>
    <xf numFmtId="165" fontId="22" fillId="29" borderId="13" xfId="0" applyNumberFormat="1" applyFont="1" applyFill="1" applyBorder="1" applyAlignment="1">
      <alignment horizontal="right" vertical="center" wrapText="1"/>
    </xf>
    <xf numFmtId="165" fontId="21" fillId="10" borderId="13" xfId="0" applyNumberFormat="1" applyFont="1" applyFill="1" applyBorder="1" applyAlignment="1">
      <alignment horizontal="right" vertical="center" wrapText="1"/>
    </xf>
    <xf numFmtId="165" fontId="20" fillId="0" borderId="0" xfId="0" applyNumberFormat="1" applyFont="1" applyFill="1" applyAlignment="1">
      <alignment vertical="center" wrapText="1"/>
    </xf>
    <xf numFmtId="165" fontId="20" fillId="0" borderId="0" xfId="0" applyNumberFormat="1" applyFont="1" applyFill="1" applyAlignment="1">
      <alignment/>
    </xf>
    <xf numFmtId="0" fontId="20" fillId="0" borderId="10" xfId="0"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165" fontId="20" fillId="0" borderId="22" xfId="0" applyNumberFormat="1" applyFont="1" applyFill="1" applyBorder="1" applyAlignment="1">
      <alignment horizontal="right" vertical="center" wrapText="1"/>
    </xf>
    <xf numFmtId="49" fontId="21" fillId="37" borderId="13" xfId="56" applyNumberFormat="1" applyFont="1" applyFill="1" applyBorder="1" applyAlignment="1">
      <alignment horizontal="center" vertical="center" wrapText="1"/>
      <protection/>
    </xf>
    <xf numFmtId="165" fontId="24" fillId="37" borderId="13" xfId="56" applyNumberFormat="1" applyFont="1" applyFill="1" applyBorder="1" applyAlignment="1">
      <alignment vertical="center" wrapText="1"/>
      <protection/>
    </xf>
    <xf numFmtId="0" fontId="24" fillId="37" borderId="12" xfId="0" applyFont="1" applyFill="1" applyBorder="1" applyAlignment="1">
      <alignment horizontal="center" vertical="center" wrapText="1"/>
    </xf>
    <xf numFmtId="0" fontId="24" fillId="37" borderId="18"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8" xfId="0" applyFont="1" applyFill="1" applyBorder="1" applyAlignment="1">
      <alignment horizontal="center" vertical="center" wrapText="1"/>
    </xf>
    <xf numFmtId="165" fontId="22" fillId="0" borderId="13" xfId="56" applyNumberFormat="1" applyFont="1" applyFill="1" applyBorder="1" applyAlignment="1">
      <alignment vertical="center" wrapText="1"/>
      <protection/>
    </xf>
    <xf numFmtId="49" fontId="20" fillId="0" borderId="18"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49" fontId="20" fillId="0" borderId="16"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0" fontId="20" fillId="0" borderId="36" xfId="0" applyFont="1" applyFill="1" applyBorder="1" applyAlignment="1">
      <alignment horizontal="left" vertical="center" wrapText="1"/>
    </xf>
    <xf numFmtId="49" fontId="20" fillId="24" borderId="10" xfId="0" applyNumberFormat="1" applyFont="1" applyFill="1" applyBorder="1" applyAlignment="1">
      <alignment horizontal="center" vertical="center" wrapText="1"/>
    </xf>
    <xf numFmtId="0" fontId="20" fillId="0" borderId="18" xfId="0" applyFont="1" applyFill="1" applyBorder="1" applyAlignment="1">
      <alignment horizontal="left" vertical="center" wrapText="1"/>
    </xf>
    <xf numFmtId="0" fontId="20" fillId="0" borderId="12" xfId="0" applyFont="1" applyFill="1" applyBorder="1" applyAlignment="1">
      <alignment horizontal="left" vertical="center" wrapText="1"/>
    </xf>
    <xf numFmtId="165" fontId="20" fillId="26" borderId="13" xfId="0" applyNumberFormat="1" applyFont="1" applyFill="1" applyBorder="1" applyAlignment="1">
      <alignment horizontal="right" vertical="center" wrapText="1"/>
    </xf>
    <xf numFmtId="0" fontId="20" fillId="0" borderId="12" xfId="0" applyFont="1" applyBorder="1" applyAlignment="1">
      <alignment horizontal="left" vertical="center" wrapText="1"/>
    </xf>
    <xf numFmtId="166" fontId="28" fillId="0" borderId="0" xfId="0" applyNumberFormat="1" applyFont="1" applyFill="1" applyAlignment="1">
      <alignment vertical="center"/>
    </xf>
    <xf numFmtId="49" fontId="24" fillId="30" borderId="26" xfId="0" applyNumberFormat="1" applyFont="1" applyFill="1" applyBorder="1" applyAlignment="1">
      <alignment horizontal="center" vertical="center" wrapText="1"/>
    </xf>
    <xf numFmtId="166" fontId="28" fillId="0" borderId="0" xfId="0" applyNumberFormat="1" applyFont="1" applyFill="1" applyAlignment="1">
      <alignment vertical="center" wrapText="1"/>
    </xf>
    <xf numFmtId="165" fontId="22" fillId="0" borderId="0" xfId="58" applyNumberFormat="1" applyFont="1" applyFill="1" applyAlignment="1">
      <alignment vertical="center"/>
      <protection/>
    </xf>
    <xf numFmtId="166" fontId="22" fillId="24" borderId="13" xfId="55" applyNumberFormat="1" applyFont="1" applyFill="1" applyBorder="1" applyAlignment="1">
      <alignment vertical="center"/>
      <protection/>
    </xf>
    <xf numFmtId="166" fontId="22" fillId="0" borderId="13" xfId="55" applyNumberFormat="1" applyFont="1" applyFill="1" applyBorder="1" applyAlignment="1">
      <alignment vertical="center"/>
      <protection/>
    </xf>
    <xf numFmtId="0" fontId="21" fillId="33" borderId="12" xfId="0" applyFont="1" applyFill="1" applyBorder="1" applyAlignment="1">
      <alignment vertical="center" wrapText="1"/>
    </xf>
    <xf numFmtId="0" fontId="21" fillId="34" borderId="12" xfId="0" applyFont="1" applyFill="1" applyBorder="1" applyAlignment="1">
      <alignment vertical="center" wrapText="1"/>
    </xf>
    <xf numFmtId="0" fontId="21" fillId="32" borderId="12" xfId="0" applyFont="1" applyFill="1" applyBorder="1" applyAlignment="1">
      <alignment vertical="center" wrapText="1"/>
    </xf>
    <xf numFmtId="0" fontId="20" fillId="0" borderId="12" xfId="0" applyFont="1" applyFill="1" applyBorder="1" applyAlignment="1">
      <alignment vertical="center" wrapText="1"/>
    </xf>
    <xf numFmtId="0" fontId="20" fillId="26" borderId="14" xfId="0" applyFont="1" applyFill="1" applyBorder="1" applyAlignment="1">
      <alignment horizontal="left" vertical="center" wrapText="1"/>
    </xf>
    <xf numFmtId="0" fontId="20" fillId="8" borderId="12" xfId="0" applyFont="1" applyFill="1" applyBorder="1" applyAlignment="1">
      <alignment vertical="center" wrapText="1"/>
    </xf>
    <xf numFmtId="0" fontId="20" fillId="24" borderId="12" xfId="0" applyFont="1" applyFill="1" applyBorder="1" applyAlignment="1">
      <alignment vertical="center" wrapText="1"/>
    </xf>
    <xf numFmtId="0" fontId="20" fillId="0" borderId="14" xfId="0" applyFont="1" applyFill="1" applyBorder="1" applyAlignment="1">
      <alignment horizontal="left" vertical="center" wrapText="1"/>
    </xf>
    <xf numFmtId="0" fontId="21" fillId="8" borderId="10" xfId="0" applyFont="1" applyFill="1" applyBorder="1" applyAlignment="1">
      <alignment vertical="center" wrapText="1"/>
    </xf>
    <xf numFmtId="0" fontId="22" fillId="24" borderId="12" xfId="0" applyFont="1" applyFill="1" applyBorder="1" applyAlignment="1">
      <alignment vertical="center" wrapText="1"/>
    </xf>
    <xf numFmtId="0" fontId="20" fillId="0" borderId="12" xfId="0" applyFont="1" applyBorder="1" applyAlignment="1">
      <alignment vertical="center" wrapText="1"/>
    </xf>
    <xf numFmtId="0" fontId="24" fillId="32" borderId="12" xfId="0" applyFont="1" applyFill="1" applyBorder="1" applyAlignment="1">
      <alignment vertical="center" wrapText="1"/>
    </xf>
    <xf numFmtId="0" fontId="24" fillId="28" borderId="12" xfId="0" applyFont="1" applyFill="1" applyBorder="1" applyAlignment="1">
      <alignment vertical="center" wrapText="1"/>
    </xf>
    <xf numFmtId="0" fontId="22" fillId="4" borderId="12" xfId="0" applyFont="1" applyFill="1" applyBorder="1" applyAlignment="1">
      <alignment vertical="center" wrapText="1"/>
    </xf>
    <xf numFmtId="0" fontId="21" fillId="37" borderId="12" xfId="0" applyFont="1" applyFill="1" applyBorder="1" applyAlignment="1">
      <alignment vertical="center" wrapText="1"/>
    </xf>
    <xf numFmtId="0" fontId="24" fillId="28" borderId="12" xfId="0" applyFont="1" applyFill="1" applyBorder="1" applyAlignment="1">
      <alignment horizontal="left" vertical="center" wrapText="1"/>
    </xf>
    <xf numFmtId="0" fontId="24" fillId="30" borderId="25" xfId="0" applyFont="1" applyFill="1" applyBorder="1" applyAlignment="1">
      <alignment horizontal="left" vertical="center" wrapText="1"/>
    </xf>
    <xf numFmtId="0" fontId="21" fillId="32" borderId="12" xfId="0" applyFont="1" applyFill="1" applyBorder="1" applyAlignment="1">
      <alignment horizontal="left" vertical="center" wrapText="1"/>
    </xf>
    <xf numFmtId="0" fontId="24" fillId="30" borderId="25" xfId="0" applyFont="1" applyFill="1" applyBorder="1" applyAlignment="1">
      <alignment vertical="center" wrapText="1"/>
    </xf>
    <xf numFmtId="0" fontId="24" fillId="30" borderId="12" xfId="0" applyFont="1" applyFill="1" applyBorder="1" applyAlignment="1">
      <alignment vertical="center" wrapText="1"/>
    </xf>
    <xf numFmtId="0" fontId="22" fillId="24" borderId="12" xfId="0" applyFont="1" applyFill="1" applyBorder="1" applyAlignment="1">
      <alignment horizontal="justify" vertical="center" wrapText="1"/>
    </xf>
    <xf numFmtId="0" fontId="21" fillId="8" borderId="12" xfId="0" applyFont="1" applyFill="1" applyBorder="1" applyAlignment="1">
      <alignment horizontal="left" vertical="center" wrapText="1"/>
    </xf>
    <xf numFmtId="2" fontId="20" fillId="4" borderId="16" xfId="65" applyNumberFormat="1" applyFont="1" applyFill="1" applyBorder="1" applyAlignment="1">
      <alignment horizontal="left" vertical="center" wrapText="1"/>
      <protection/>
    </xf>
    <xf numFmtId="0" fontId="21" fillId="30" borderId="25" xfId="0" applyFont="1" applyFill="1" applyBorder="1" applyAlignment="1">
      <alignment horizontal="left" vertical="center" wrapText="1"/>
    </xf>
    <xf numFmtId="0" fontId="21" fillId="28" borderId="25" xfId="0" applyNumberFormat="1" applyFont="1" applyFill="1" applyBorder="1" applyAlignment="1">
      <alignment horizontal="left" vertical="center" wrapText="1"/>
    </xf>
    <xf numFmtId="0" fontId="21" fillId="30" borderId="14" xfId="0" applyFont="1" applyFill="1" applyBorder="1" applyAlignment="1">
      <alignment horizontal="left" vertical="center" wrapText="1"/>
    </xf>
    <xf numFmtId="0" fontId="22" fillId="24" borderId="12" xfId="0" applyFont="1" applyFill="1" applyBorder="1" applyAlignment="1">
      <alignment horizontal="left" vertical="center" wrapText="1"/>
    </xf>
    <xf numFmtId="49" fontId="20" fillId="4" borderId="37" xfId="0" applyNumberFormat="1" applyFont="1" applyFill="1" applyBorder="1" applyAlignment="1">
      <alignment horizontal="center" vertical="center" wrapText="1"/>
    </xf>
    <xf numFmtId="49" fontId="20" fillId="0" borderId="37" xfId="0" applyNumberFormat="1" applyFont="1" applyFill="1" applyBorder="1" applyAlignment="1">
      <alignment horizontal="center" vertical="center" wrapText="1"/>
    </xf>
    <xf numFmtId="49" fontId="20" fillId="29" borderId="18" xfId="0" applyNumberFormat="1" applyFont="1" applyFill="1" applyBorder="1" applyAlignment="1">
      <alignment horizontal="center" vertical="center" wrapText="1"/>
    </xf>
    <xf numFmtId="49" fontId="24" fillId="28" borderId="18" xfId="0" applyNumberFormat="1" applyFont="1" applyFill="1" applyBorder="1" applyAlignment="1">
      <alignment horizontal="center" vertical="center" wrapText="1"/>
    </xf>
    <xf numFmtId="49" fontId="22" fillId="4" borderId="18" xfId="0" applyNumberFormat="1" applyFont="1" applyFill="1" applyBorder="1" applyAlignment="1">
      <alignment horizontal="center" vertical="center" wrapText="1"/>
    </xf>
    <xf numFmtId="49" fontId="21" fillId="32" borderId="18" xfId="56" applyNumberFormat="1" applyFont="1" applyFill="1" applyBorder="1" applyAlignment="1">
      <alignment horizontal="center" vertical="center" wrapText="1"/>
      <protection/>
    </xf>
    <xf numFmtId="49" fontId="21" fillId="37" borderId="18" xfId="56" applyNumberFormat="1" applyFont="1" applyFill="1" applyBorder="1" applyAlignment="1">
      <alignment horizontal="center" vertical="center" wrapText="1"/>
      <protection/>
    </xf>
    <xf numFmtId="49" fontId="20" fillId="4" borderId="18" xfId="56" applyNumberFormat="1" applyFont="1" applyFill="1" applyBorder="1" applyAlignment="1">
      <alignment horizontal="center" vertical="center" wrapText="1"/>
      <protection/>
    </xf>
    <xf numFmtId="49" fontId="20" fillId="0" borderId="18" xfId="56" applyNumberFormat="1" applyFont="1" applyFill="1" applyBorder="1" applyAlignment="1">
      <alignment horizontal="center" vertical="center" wrapText="1"/>
      <protection/>
    </xf>
    <xf numFmtId="49" fontId="22" fillId="29" borderId="18"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wrapText="1"/>
    </xf>
    <xf numFmtId="49" fontId="22" fillId="25" borderId="18" xfId="65" applyNumberFormat="1" applyFont="1" applyFill="1" applyBorder="1" applyAlignment="1">
      <alignment horizontal="center" vertical="center" wrapText="1"/>
      <protection/>
    </xf>
    <xf numFmtId="49" fontId="22" fillId="24" borderId="18" xfId="0" applyNumberFormat="1" applyFont="1" applyFill="1" applyBorder="1" applyAlignment="1">
      <alignment horizontal="center" vertical="center" wrapText="1"/>
    </xf>
    <xf numFmtId="49" fontId="21" fillId="10" borderId="18" xfId="0" applyNumberFormat="1" applyFont="1" applyFill="1" applyBorder="1" applyAlignment="1">
      <alignment horizontal="center" vertical="center" wrapText="1"/>
    </xf>
    <xf numFmtId="0" fontId="21" fillId="30" borderId="26" xfId="0" applyFont="1" applyFill="1" applyBorder="1" applyAlignment="1">
      <alignment horizontal="center" vertical="center" wrapText="1"/>
    </xf>
    <xf numFmtId="0" fontId="20" fillId="24" borderId="26"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1" fillId="28" borderId="26" xfId="0" applyFont="1" applyFill="1" applyBorder="1" applyAlignment="1">
      <alignment horizontal="center" vertical="center" wrapText="1"/>
    </xf>
    <xf numFmtId="49" fontId="22" fillId="0" borderId="37" xfId="53" applyNumberFormat="1" applyFont="1" applyFill="1" applyBorder="1" applyAlignment="1">
      <alignment horizontal="center" vertical="center" wrapText="1"/>
      <protection/>
    </xf>
    <xf numFmtId="0" fontId="21" fillId="10" borderId="18" xfId="0" applyFont="1" applyFill="1" applyBorder="1" applyAlignment="1">
      <alignment horizontal="center" vertical="center" wrapText="1"/>
    </xf>
    <xf numFmtId="0" fontId="21" fillId="27" borderId="18" xfId="0" applyFont="1" applyFill="1" applyBorder="1" applyAlignment="1">
      <alignment horizontal="center" vertical="center" wrapText="1"/>
    </xf>
    <xf numFmtId="0" fontId="12" fillId="0" borderId="0" xfId="0" applyFont="1" applyAlignment="1">
      <alignment horizontal="center" vertical="center" wrapText="1"/>
    </xf>
    <xf numFmtId="49" fontId="24" fillId="8" borderId="13" xfId="0" applyNumberFormat="1" applyFont="1" applyFill="1" applyBorder="1" applyAlignment="1">
      <alignment horizontal="center" vertical="center" wrapText="1"/>
    </xf>
    <xf numFmtId="49" fontId="21" fillId="37" borderId="13" xfId="0" applyNumberFormat="1" applyFont="1" applyFill="1" applyBorder="1" applyAlignment="1">
      <alignment horizontal="center" vertical="center" wrapText="1"/>
    </xf>
    <xf numFmtId="2" fontId="20" fillId="0" borderId="0" xfId="0" applyNumberFormat="1" applyFont="1" applyAlignment="1">
      <alignment horizontal="center" vertical="center" wrapText="1"/>
    </xf>
    <xf numFmtId="0" fontId="12" fillId="0" borderId="0" xfId="0" applyFont="1" applyAlignment="1">
      <alignment horizontal="center" vertical="center"/>
    </xf>
    <xf numFmtId="0" fontId="21" fillId="26" borderId="16" xfId="0" applyFont="1" applyFill="1" applyBorder="1" applyAlignment="1">
      <alignment horizontal="center" vertical="center" wrapText="1"/>
    </xf>
    <xf numFmtId="49" fontId="20" fillId="25" borderId="10" xfId="0" applyNumberFormat="1" applyFont="1" applyFill="1" applyBorder="1" applyAlignment="1">
      <alignment horizontal="center" vertical="center" wrapText="1"/>
    </xf>
    <xf numFmtId="49" fontId="21" fillId="8" borderId="10" xfId="0" applyNumberFormat="1" applyFont="1" applyFill="1" applyBorder="1" applyAlignment="1">
      <alignment horizontal="center" vertical="center" wrapText="1"/>
    </xf>
    <xf numFmtId="49" fontId="22" fillId="4" borderId="10" xfId="0" applyNumberFormat="1" applyFont="1" applyFill="1" applyBorder="1" applyAlignment="1">
      <alignment horizontal="center" vertical="center" wrapText="1"/>
    </xf>
    <xf numFmtId="49" fontId="22" fillId="25" borderId="10" xfId="0" applyNumberFormat="1" applyFont="1" applyFill="1" applyBorder="1" applyAlignment="1">
      <alignment horizontal="center" vertical="center" wrapText="1"/>
    </xf>
    <xf numFmtId="49" fontId="21" fillId="30" borderId="16" xfId="0" applyNumberFormat="1"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24" borderId="16" xfId="0" applyFont="1" applyFill="1" applyBorder="1" applyAlignment="1">
      <alignment horizontal="center" vertical="center" wrapText="1"/>
    </xf>
    <xf numFmtId="0" fontId="20" fillId="25" borderId="16" xfId="0" applyFont="1" applyFill="1" applyBorder="1" applyAlignment="1">
      <alignment horizontal="center" vertical="center" wrapText="1"/>
    </xf>
    <xf numFmtId="0" fontId="20" fillId="24" borderId="19" xfId="0" applyFont="1" applyFill="1" applyBorder="1" applyAlignment="1">
      <alignment horizontal="center" vertical="center" wrapText="1"/>
    </xf>
    <xf numFmtId="0" fontId="21" fillId="30" borderId="10" xfId="0" applyFont="1" applyFill="1" applyBorder="1" applyAlignment="1">
      <alignment horizontal="center" vertical="center" wrapText="1"/>
    </xf>
    <xf numFmtId="0" fontId="20" fillId="29" borderId="12"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26" borderId="16" xfId="0" applyFont="1" applyFill="1" applyBorder="1" applyAlignment="1">
      <alignment horizontal="center" vertical="center" wrapText="1"/>
    </xf>
    <xf numFmtId="49" fontId="21" fillId="30" borderId="12" xfId="0" applyNumberFormat="1" applyFont="1" applyFill="1" applyBorder="1" applyAlignment="1">
      <alignment horizontal="center" vertical="center" wrapText="1"/>
    </xf>
    <xf numFmtId="49" fontId="20" fillId="29" borderId="12" xfId="0" applyNumberFormat="1" applyFont="1" applyFill="1" applyBorder="1" applyAlignment="1">
      <alignment horizontal="center" vertical="center" wrapText="1"/>
    </xf>
    <xf numFmtId="49" fontId="20" fillId="36" borderId="12" xfId="0" applyNumberFormat="1" applyFont="1" applyFill="1" applyBorder="1" applyAlignment="1">
      <alignment horizontal="center" vertical="center" wrapText="1"/>
    </xf>
    <xf numFmtId="49" fontId="20" fillId="31" borderId="12" xfId="0" applyNumberFormat="1" applyFont="1" applyFill="1" applyBorder="1" applyAlignment="1">
      <alignment horizontal="center" vertical="center" wrapText="1"/>
    </xf>
    <xf numFmtId="49" fontId="20" fillId="26" borderId="16" xfId="0" applyNumberFormat="1" applyFont="1" applyFill="1" applyBorder="1" applyAlignment="1">
      <alignment horizontal="center" vertical="center" wrapText="1"/>
    </xf>
    <xf numFmtId="0" fontId="21" fillId="27" borderId="1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25" borderId="12" xfId="0" applyFont="1" applyFill="1" applyBorder="1" applyAlignment="1">
      <alignment horizontal="center" vertical="center" wrapText="1"/>
    </xf>
    <xf numFmtId="49" fontId="22" fillId="24" borderId="10" xfId="0" applyNumberFormat="1" applyFont="1" applyFill="1" applyBorder="1" applyAlignment="1">
      <alignment horizontal="center" vertical="center" wrapText="1"/>
    </xf>
    <xf numFmtId="49" fontId="21" fillId="8" borderId="16" xfId="0" applyNumberFormat="1" applyFont="1" applyFill="1" applyBorder="1" applyAlignment="1">
      <alignment horizontal="center" vertical="center" wrapText="1"/>
    </xf>
    <xf numFmtId="49" fontId="20" fillId="24" borderId="16" xfId="0" applyNumberFormat="1" applyFont="1" applyFill="1" applyBorder="1" applyAlignment="1">
      <alignment horizontal="center" vertical="center" wrapText="1"/>
    </xf>
    <xf numFmtId="49" fontId="20" fillId="29" borderId="16" xfId="0" applyNumberFormat="1" applyFont="1" applyFill="1" applyBorder="1" applyAlignment="1">
      <alignment horizontal="center" vertical="center" wrapText="1"/>
    </xf>
    <xf numFmtId="49" fontId="20" fillId="26" borderId="10" xfId="0" applyNumberFormat="1" applyFont="1" applyFill="1" applyBorder="1" applyAlignment="1">
      <alignment horizontal="center" vertical="center" wrapText="1"/>
    </xf>
    <xf numFmtId="49" fontId="20" fillId="4" borderId="16" xfId="0" applyNumberFormat="1" applyFont="1" applyFill="1" applyBorder="1" applyAlignment="1">
      <alignment horizontal="center" vertical="center" wrapText="1"/>
    </xf>
    <xf numFmtId="49" fontId="20" fillId="25" borderId="16" xfId="0" applyNumberFormat="1"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27" borderId="12" xfId="0" applyFont="1" applyFill="1" applyBorder="1" applyAlignment="1">
      <alignment horizontal="center" vertical="center" wrapText="1"/>
    </xf>
    <xf numFmtId="0" fontId="20" fillId="24" borderId="10"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20" fillId="25" borderId="10" xfId="0" applyFont="1" applyFill="1" applyBorder="1" applyAlignment="1">
      <alignment horizontal="center" vertical="center" wrapText="1"/>
    </xf>
    <xf numFmtId="49" fontId="20" fillId="31" borderId="16" xfId="0" applyNumberFormat="1" applyFont="1" applyFill="1" applyBorder="1" applyAlignment="1">
      <alignment horizontal="center" vertical="center" wrapText="1"/>
    </xf>
    <xf numFmtId="49" fontId="21" fillId="27" borderId="16" xfId="0" applyNumberFormat="1" applyFont="1" applyFill="1" applyBorder="1" applyAlignment="1">
      <alignment horizontal="center" vertical="center" wrapText="1"/>
    </xf>
    <xf numFmtId="49" fontId="20" fillId="10" borderId="12" xfId="0" applyNumberFormat="1" applyFont="1" applyFill="1" applyBorder="1" applyAlignment="1">
      <alignment horizontal="center" vertical="center" wrapText="1"/>
    </xf>
    <xf numFmtId="0" fontId="21" fillId="27" borderId="10" xfId="0" applyFont="1" applyFill="1" applyBorder="1" applyAlignment="1">
      <alignment horizontal="center" vertical="center" wrapText="1"/>
    </xf>
    <xf numFmtId="0" fontId="21" fillId="8" borderId="10" xfId="0" applyFont="1" applyFill="1" applyBorder="1" applyAlignment="1">
      <alignment horizontal="center" vertical="center" wrapText="1"/>
    </xf>
    <xf numFmtId="49" fontId="20" fillId="25" borderId="11" xfId="0" applyNumberFormat="1" applyFont="1" applyFill="1" applyBorder="1" applyAlignment="1">
      <alignment horizontal="center" vertical="center" wrapText="1"/>
    </xf>
    <xf numFmtId="49" fontId="21" fillId="8" borderId="11"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2" fillId="4" borderId="11" xfId="0" applyNumberFormat="1" applyFont="1" applyFill="1" applyBorder="1" applyAlignment="1">
      <alignment horizontal="center" vertical="center" wrapText="1"/>
    </xf>
    <xf numFmtId="49" fontId="22" fillId="25" borderId="11" xfId="0" applyNumberFormat="1" applyFont="1" applyFill="1" applyBorder="1" applyAlignment="1">
      <alignment horizontal="center" vertical="center" wrapText="1"/>
    </xf>
    <xf numFmtId="49" fontId="21" fillId="30" borderId="17" xfId="0" applyNumberFormat="1" applyFont="1" applyFill="1" applyBorder="1" applyAlignment="1">
      <alignment horizontal="center" vertical="center" wrapText="1"/>
    </xf>
    <xf numFmtId="49" fontId="20" fillId="30" borderId="17" xfId="0" applyNumberFormat="1" applyFont="1" applyFill="1" applyBorder="1" applyAlignment="1">
      <alignment horizontal="center" vertical="center" wrapText="1"/>
    </xf>
    <xf numFmtId="49" fontId="20" fillId="24" borderId="17" xfId="0" applyNumberFormat="1"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25" borderId="17" xfId="0" applyFont="1" applyFill="1" applyBorder="1" applyAlignment="1">
      <alignment horizontal="center" vertical="center" wrapText="1"/>
    </xf>
    <xf numFmtId="49" fontId="21" fillId="30" borderId="18" xfId="0" applyNumberFormat="1" applyFont="1" applyFill="1" applyBorder="1" applyAlignment="1">
      <alignment horizontal="center" vertical="center" wrapText="1"/>
    </xf>
    <xf numFmtId="49" fontId="20" fillId="29" borderId="24" xfId="0" applyNumberFormat="1" applyFont="1" applyFill="1" applyBorder="1" applyAlignment="1">
      <alignment horizontal="center" vertical="center" wrapText="1"/>
    </xf>
    <xf numFmtId="49" fontId="21" fillId="30" borderId="11" xfId="0" applyNumberFormat="1" applyFont="1" applyFill="1" applyBorder="1" applyAlignment="1">
      <alignment horizontal="center" vertical="center" wrapText="1"/>
    </xf>
    <xf numFmtId="49" fontId="20" fillId="31" borderId="18" xfId="0" applyNumberFormat="1" applyFont="1" applyFill="1" applyBorder="1" applyAlignment="1">
      <alignment horizontal="center" vertical="center" wrapText="1"/>
    </xf>
    <xf numFmtId="49" fontId="20" fillId="26" borderId="17" xfId="0" applyNumberFormat="1" applyFont="1" applyFill="1" applyBorder="1" applyAlignment="1">
      <alignment horizontal="center" vertical="center" wrapText="1"/>
    </xf>
    <xf numFmtId="49" fontId="20" fillId="31" borderId="17" xfId="0" applyNumberFormat="1" applyFont="1" applyFill="1" applyBorder="1" applyAlignment="1">
      <alignment horizontal="center" vertical="center" wrapText="1"/>
    </xf>
    <xf numFmtId="49" fontId="20" fillId="26" borderId="18" xfId="0" applyNumberFormat="1" applyFont="1" applyFill="1" applyBorder="1" applyAlignment="1">
      <alignment horizontal="center" vertical="center" wrapText="1"/>
    </xf>
    <xf numFmtId="49" fontId="21" fillId="27" borderId="24" xfId="0" applyNumberFormat="1"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25" borderId="18" xfId="0" applyFont="1" applyFill="1" applyBorder="1" applyAlignment="1">
      <alignment horizontal="center" vertical="center" wrapText="1"/>
    </xf>
    <xf numFmtId="49" fontId="22" fillId="24" borderId="11" xfId="0" applyNumberFormat="1" applyFont="1" applyFill="1" applyBorder="1" applyAlignment="1">
      <alignment horizontal="center" vertical="center" wrapText="1"/>
    </xf>
    <xf numFmtId="49" fontId="21" fillId="8" borderId="17" xfId="0" applyNumberFormat="1" applyFont="1" applyFill="1" applyBorder="1" applyAlignment="1">
      <alignment horizontal="center" vertical="center" wrapText="1"/>
    </xf>
    <xf numFmtId="49" fontId="20" fillId="29" borderId="17" xfId="0" applyNumberFormat="1" applyFont="1" applyFill="1" applyBorder="1" applyAlignment="1">
      <alignment horizontal="center" vertical="center" wrapText="1"/>
    </xf>
    <xf numFmtId="49" fontId="20" fillId="26" borderId="11" xfId="0" applyNumberFormat="1" applyFont="1" applyFill="1" applyBorder="1" applyAlignment="1">
      <alignment horizontal="center" vertical="center" wrapText="1"/>
    </xf>
    <xf numFmtId="49" fontId="20" fillId="4" borderId="17" xfId="0" applyNumberFormat="1" applyFont="1" applyFill="1" applyBorder="1" applyAlignment="1">
      <alignment horizontal="center" vertical="center" wrapText="1"/>
    </xf>
    <xf numFmtId="49" fontId="20" fillId="25" borderId="17" xfId="0" applyNumberFormat="1" applyFont="1" applyFill="1" applyBorder="1" applyAlignment="1">
      <alignment horizontal="center" vertical="center" wrapText="1"/>
    </xf>
    <xf numFmtId="49" fontId="21" fillId="27" borderId="17" xfId="0" applyNumberFormat="1" applyFont="1" applyFill="1" applyBorder="1" applyAlignment="1">
      <alignment horizontal="center" vertical="center" wrapText="1"/>
    </xf>
    <xf numFmtId="49" fontId="21" fillId="27" borderId="11" xfId="0" applyNumberFormat="1" applyFont="1" applyFill="1" applyBorder="1" applyAlignment="1">
      <alignment horizontal="center" vertical="center" wrapText="1"/>
    </xf>
    <xf numFmtId="49" fontId="20" fillId="0" borderId="0" xfId="0" applyNumberFormat="1" applyFont="1" applyAlignment="1">
      <alignment horizontal="center" vertical="center"/>
    </xf>
    <xf numFmtId="0" fontId="21" fillId="26" borderId="13" xfId="0" applyFont="1" applyFill="1" applyBorder="1" applyAlignment="1">
      <alignment horizontal="center" vertical="center" wrapText="1"/>
    </xf>
    <xf numFmtId="49" fontId="22" fillId="25" borderId="18" xfId="0" applyNumberFormat="1" applyFont="1" applyFill="1" applyBorder="1" applyAlignment="1">
      <alignment vertical="center" wrapText="1"/>
    </xf>
    <xf numFmtId="165" fontId="32" fillId="0" borderId="0" xfId="0" applyNumberFormat="1" applyFont="1" applyBorder="1" applyAlignment="1">
      <alignment vertical="center"/>
    </xf>
    <xf numFmtId="165" fontId="21" fillId="26" borderId="13" xfId="0" applyNumberFormat="1" applyFont="1" applyFill="1" applyBorder="1" applyAlignment="1">
      <alignment horizontal="center" vertical="center" wrapText="1"/>
    </xf>
    <xf numFmtId="165" fontId="22" fillId="4" borderId="13" xfId="58" applyNumberFormat="1" applyFont="1" applyFill="1" applyBorder="1" applyAlignment="1">
      <alignment vertical="center" wrapText="1"/>
      <protection/>
    </xf>
    <xf numFmtId="0" fontId="32" fillId="0" borderId="0" xfId="0" applyFont="1" applyAlignment="1">
      <alignment horizontal="center" vertical="center"/>
    </xf>
    <xf numFmtId="49" fontId="22" fillId="25" borderId="12"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165" fontId="28" fillId="0" borderId="0" xfId="0" applyNumberFormat="1" applyFont="1" applyFill="1" applyAlignment="1">
      <alignment vertical="center"/>
    </xf>
    <xf numFmtId="165" fontId="28" fillId="0" borderId="0" xfId="0" applyNumberFormat="1" applyFont="1" applyFill="1" applyAlignment="1">
      <alignment vertical="center" wrapText="1"/>
    </xf>
    <xf numFmtId="165" fontId="24" fillId="0" borderId="0" xfId="58" applyNumberFormat="1" applyFont="1" applyFill="1" applyAlignment="1">
      <alignment vertical="center"/>
      <protection/>
    </xf>
    <xf numFmtId="165" fontId="0" fillId="0" borderId="0" xfId="0" applyNumberFormat="1" applyFill="1" applyAlignment="1">
      <alignment/>
    </xf>
    <xf numFmtId="165" fontId="0" fillId="0" borderId="0" xfId="0" applyNumberFormat="1" applyFill="1" applyAlignment="1">
      <alignment wrapText="1"/>
    </xf>
    <xf numFmtId="165" fontId="20" fillId="0" borderId="0" xfId="52" applyNumberFormat="1" applyFont="1" applyAlignment="1">
      <alignment vertical="center" wrapText="1"/>
      <protection/>
    </xf>
    <xf numFmtId="165" fontId="20" fillId="0" borderId="13" xfId="52" applyNumberFormat="1" applyFont="1" applyBorder="1" applyAlignment="1">
      <alignment horizontal="center" vertical="center" wrapText="1"/>
      <protection/>
    </xf>
    <xf numFmtId="165" fontId="24" fillId="38" borderId="13" xfId="0" applyNumberFormat="1" applyFont="1" applyFill="1" applyBorder="1" applyAlignment="1">
      <alignment horizontal="center" vertical="center" wrapText="1"/>
    </xf>
    <xf numFmtId="165" fontId="24" fillId="27" borderId="13" xfId="0" applyNumberFormat="1" applyFont="1" applyFill="1" applyBorder="1" applyAlignment="1">
      <alignment horizontal="center" vertical="center" wrapText="1"/>
    </xf>
    <xf numFmtId="165" fontId="24" fillId="10" borderId="13" xfId="0" applyNumberFormat="1" applyFont="1" applyFill="1" applyBorder="1" applyAlignment="1">
      <alignment horizontal="center" vertical="center" wrapText="1"/>
    </xf>
    <xf numFmtId="165" fontId="22" fillId="35" borderId="13" xfId="0" applyNumberFormat="1" applyFont="1" applyFill="1" applyBorder="1" applyAlignment="1">
      <alignment horizontal="center" vertical="center" wrapText="1"/>
    </xf>
    <xf numFmtId="165" fontId="22" fillId="0" borderId="13" xfId="0" applyNumberFormat="1" applyFont="1" applyBorder="1" applyAlignment="1">
      <alignment horizontal="center" vertical="center" wrapText="1"/>
    </xf>
    <xf numFmtId="165" fontId="22" fillId="10" borderId="13" xfId="0" applyNumberFormat="1" applyFont="1" applyFill="1" applyBorder="1" applyAlignment="1">
      <alignment horizontal="center" vertical="center" wrapText="1"/>
    </xf>
    <xf numFmtId="165" fontId="22" fillId="4" borderId="13" xfId="0" applyNumberFormat="1" applyFont="1" applyFill="1" applyBorder="1" applyAlignment="1">
      <alignment horizontal="center" vertical="center" wrapText="1"/>
    </xf>
    <xf numFmtId="165" fontId="22" fillId="24" borderId="13" xfId="0" applyNumberFormat="1" applyFont="1" applyFill="1" applyBorder="1" applyAlignment="1">
      <alignment horizontal="center" vertical="center" wrapText="1"/>
    </xf>
    <xf numFmtId="165" fontId="24" fillId="27" borderId="13" xfId="0" applyNumberFormat="1" applyFont="1" applyFill="1" applyBorder="1" applyAlignment="1">
      <alignment horizontal="center" vertical="center"/>
    </xf>
    <xf numFmtId="165" fontId="24" fillId="3" borderId="13" xfId="0" applyNumberFormat="1" applyFont="1" applyFill="1" applyBorder="1" applyAlignment="1">
      <alignment horizontal="center" vertical="center"/>
    </xf>
    <xf numFmtId="165" fontId="24" fillId="35" borderId="13" xfId="0" applyNumberFormat="1" applyFont="1" applyFill="1" applyBorder="1" applyAlignment="1">
      <alignment horizontal="center" vertical="center"/>
    </xf>
    <xf numFmtId="165" fontId="22" fillId="24" borderId="13" xfId="0" applyNumberFormat="1" applyFont="1" applyFill="1" applyBorder="1" applyAlignment="1">
      <alignment horizontal="center" vertical="center"/>
    </xf>
    <xf numFmtId="165" fontId="22" fillId="0" borderId="13" xfId="0" applyNumberFormat="1" applyFont="1" applyBorder="1" applyAlignment="1">
      <alignment horizontal="center" vertical="center"/>
    </xf>
    <xf numFmtId="165" fontId="26" fillId="0" borderId="0" xfId="65" applyNumberFormat="1" applyFont="1" applyFill="1" applyAlignment="1">
      <alignment vertical="center"/>
      <protection/>
    </xf>
    <xf numFmtId="165" fontId="22" fillId="0" borderId="0" xfId="58" applyNumberFormat="1" applyFont="1" applyFill="1" applyAlignment="1">
      <alignment horizontal="center" vertical="center"/>
      <protection/>
    </xf>
    <xf numFmtId="2" fontId="20" fillId="23" borderId="8" xfId="62" applyNumberFormat="1" applyFont="1" applyAlignment="1">
      <alignment vertical="center" wrapText="1"/>
    </xf>
    <xf numFmtId="49" fontId="1" fillId="23" borderId="8" xfId="62" applyNumberFormat="1" applyFont="1" applyAlignment="1">
      <alignment horizontal="center" vertical="center" wrapText="1"/>
    </xf>
    <xf numFmtId="49" fontId="1" fillId="23" borderId="8" xfId="62" applyNumberFormat="1" applyFont="1" applyAlignment="1">
      <alignment vertical="center" wrapText="1"/>
    </xf>
    <xf numFmtId="165" fontId="1" fillId="23" borderId="8" xfId="62" applyNumberFormat="1" applyFont="1" applyAlignment="1">
      <alignment vertical="center" wrapText="1"/>
    </xf>
    <xf numFmtId="165" fontId="27" fillId="33" borderId="6" xfId="48" applyNumberFormat="1" applyFont="1" applyFill="1" applyAlignment="1">
      <alignment horizontal="right" vertical="center" wrapText="1"/>
    </xf>
    <xf numFmtId="0" fontId="20" fillId="0" borderId="38" xfId="0" applyFont="1" applyFill="1" applyBorder="1" applyAlignment="1">
      <alignment horizontal="left" vertical="center" wrapText="1"/>
    </xf>
    <xf numFmtId="49" fontId="22" fillId="25" borderId="18" xfId="0" applyNumberFormat="1" applyFont="1" applyFill="1" applyBorder="1" applyAlignment="1">
      <alignment horizontal="center" vertical="center" wrapText="1"/>
    </xf>
    <xf numFmtId="49" fontId="20" fillId="39" borderId="11" xfId="0" applyNumberFormat="1" applyFont="1" applyFill="1" applyBorder="1" applyAlignment="1">
      <alignment horizontal="left" vertical="center" wrapText="1"/>
    </xf>
    <xf numFmtId="49" fontId="20" fillId="40" borderId="13" xfId="0" applyNumberFormat="1" applyFont="1" applyFill="1" applyBorder="1" applyAlignment="1">
      <alignment horizontal="center" vertical="center" wrapText="1"/>
    </xf>
    <xf numFmtId="165" fontId="20" fillId="40" borderId="13" xfId="0" applyNumberFormat="1" applyFont="1" applyFill="1" applyBorder="1" applyAlignment="1">
      <alignment horizontal="right" vertical="center" wrapText="1"/>
    </xf>
    <xf numFmtId="164" fontId="20" fillId="40" borderId="13" xfId="0" applyNumberFormat="1" applyFont="1" applyFill="1" applyBorder="1" applyAlignment="1">
      <alignment horizontal="right" vertical="center" wrapText="1"/>
    </xf>
    <xf numFmtId="164" fontId="20" fillId="0" borderId="13" xfId="0" applyNumberFormat="1" applyFont="1" applyFill="1" applyBorder="1" applyAlignment="1">
      <alignment horizontal="right" vertical="center" wrapText="1"/>
    </xf>
    <xf numFmtId="49" fontId="20" fillId="0" borderId="11" xfId="0" applyNumberFormat="1" applyFont="1" applyFill="1" applyBorder="1" applyAlignment="1">
      <alignment horizontal="left" vertical="center" wrapText="1"/>
    </xf>
    <xf numFmtId="49" fontId="20" fillId="25" borderId="17" xfId="0" applyNumberFormat="1" applyFont="1" applyFill="1" applyBorder="1" applyAlignment="1">
      <alignment horizontal="left" vertical="center" wrapText="1"/>
    </xf>
    <xf numFmtId="0" fontId="22" fillId="4" borderId="0" xfId="69" applyFont="1" applyBorder="1" applyAlignment="1">
      <alignment horizontal="left" vertical="center" wrapText="1"/>
    </xf>
    <xf numFmtId="49" fontId="22" fillId="4" borderId="13" xfId="69" applyNumberFormat="1" applyFont="1" applyBorder="1" applyAlignment="1">
      <alignment horizontal="center" vertical="center" wrapText="1"/>
    </xf>
    <xf numFmtId="49" fontId="22" fillId="4" borderId="16" xfId="69" applyNumberFormat="1" applyFont="1" applyBorder="1" applyAlignment="1">
      <alignment horizontal="center" vertical="center" wrapText="1"/>
    </xf>
    <xf numFmtId="49" fontId="22" fillId="4" borderId="17" xfId="69" applyNumberFormat="1" applyFont="1" applyBorder="1" applyAlignment="1">
      <alignment horizontal="left" vertical="center" wrapText="1"/>
    </xf>
    <xf numFmtId="165" fontId="22" fillId="4" borderId="13" xfId="69" applyNumberFormat="1" applyFont="1" applyBorder="1" applyAlignment="1">
      <alignment horizontal="right" vertical="center" wrapText="1"/>
    </xf>
    <xf numFmtId="49" fontId="20" fillId="41" borderId="13" xfId="0" applyNumberFormat="1" applyFont="1" applyFill="1" applyBorder="1" applyAlignment="1">
      <alignment horizontal="center" vertical="center" wrapText="1"/>
    </xf>
    <xf numFmtId="165" fontId="20" fillId="41" borderId="13" xfId="0" applyNumberFormat="1" applyFont="1" applyFill="1" applyBorder="1" applyAlignment="1">
      <alignment horizontal="right" vertical="center" wrapText="1"/>
    </xf>
    <xf numFmtId="0" fontId="44" fillId="0" borderId="0" xfId="52" applyFont="1" applyAlignment="1">
      <alignment horizontal="right"/>
      <protection/>
    </xf>
    <xf numFmtId="0" fontId="29" fillId="0" borderId="0" xfId="0" applyFont="1" applyBorder="1" applyAlignment="1">
      <alignment horizontal="right" vertical="center" wrapText="1"/>
    </xf>
    <xf numFmtId="0" fontId="21" fillId="0" borderId="0" xfId="52" applyFont="1" applyAlignment="1">
      <alignment horizontal="center" vertical="center"/>
      <protection/>
    </xf>
    <xf numFmtId="0" fontId="36" fillId="0" borderId="0" xfId="52" applyFont="1" applyAlignment="1">
      <alignment horizontal="right" vertical="center"/>
      <protection/>
    </xf>
    <xf numFmtId="0" fontId="0" fillId="0" borderId="0" xfId="52" applyAlignment="1">
      <alignment horizontal="right" vertical="center"/>
      <protection/>
    </xf>
    <xf numFmtId="49" fontId="29" fillId="0" borderId="0" xfId="0" applyNumberFormat="1" applyFont="1" applyFill="1" applyBorder="1" applyAlignment="1">
      <alignment horizontal="right" vertical="center" wrapText="1"/>
    </xf>
    <xf numFmtId="0" fontId="44" fillId="0" borderId="0" xfId="52" applyFont="1" applyAlignment="1">
      <alignment horizontal="right"/>
      <protection/>
    </xf>
    <xf numFmtId="0" fontId="24" fillId="38" borderId="12" xfId="0" applyFont="1" applyFill="1" applyBorder="1" applyAlignment="1">
      <alignment horizontal="center" vertical="center" wrapText="1"/>
    </xf>
    <xf numFmtId="0" fontId="24" fillId="38" borderId="18" xfId="0" applyFont="1" applyFill="1" applyBorder="1" applyAlignment="1">
      <alignment horizontal="center" vertical="center" wrapText="1"/>
    </xf>
    <xf numFmtId="0" fontId="20" fillId="0" borderId="0" xfId="52" applyFont="1" applyAlignment="1">
      <alignment horizontal="right" vertical="center" wrapText="1"/>
      <protection/>
    </xf>
    <xf numFmtId="49" fontId="22" fillId="0" borderId="0" xfId="0" applyNumberFormat="1" applyFont="1" applyFill="1" applyBorder="1" applyAlignment="1">
      <alignment horizontal="right" vertical="center" wrapText="1"/>
    </xf>
    <xf numFmtId="0" fontId="21" fillId="0" borderId="0" xfId="52" applyFont="1" applyAlignment="1">
      <alignment horizontal="center" vertical="center" wrapText="1"/>
      <protection/>
    </xf>
    <xf numFmtId="0" fontId="45" fillId="0" borderId="0" xfId="52" applyFont="1" applyAlignment="1">
      <alignment horizontal="right" vertical="center" wrapText="1"/>
      <protection/>
    </xf>
    <xf numFmtId="0" fontId="21" fillId="0" borderId="0" xfId="0" applyFont="1" applyBorder="1" applyAlignment="1">
      <alignment horizontal="center" vertical="center" wrapText="1"/>
    </xf>
    <xf numFmtId="0" fontId="12" fillId="0" borderId="0" xfId="0" applyFont="1" applyBorder="1" applyAlignment="1">
      <alignment horizontal="right" vertical="center" wrapText="1"/>
    </xf>
    <xf numFmtId="0" fontId="46" fillId="0" borderId="0" xfId="0" applyFont="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Бюджет2014_Рыльск(уточнение 8)" xfId="52"/>
    <cellStyle name="Обычный_Лист1" xfId="53"/>
    <cellStyle name="Обычный_прил (1 23 12 2008)" xfId="54"/>
    <cellStyle name="Обычный_прил 1 по новой БК" xfId="55"/>
    <cellStyle name="Обычный_Прил.1,2,3-2009" xfId="56"/>
    <cellStyle name="Обычный_Прил.1,2,3-2009_Бюджет2014_Рыльск(уточнение 8)" xfId="57"/>
    <cellStyle name="Обычный_Прил.7,8 Расходы_2009" xfId="58"/>
    <cellStyle name="Обычный_прил5" xfId="59"/>
    <cellStyle name="Плохой" xfId="60"/>
    <cellStyle name="Пояснение" xfId="61"/>
    <cellStyle name="Примечание" xfId="62"/>
    <cellStyle name="Percent" xfId="63"/>
    <cellStyle name="Связанная ячейка" xfId="64"/>
    <cellStyle name="Стиль 1"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45"/>
  <sheetViews>
    <sheetView view="pageBreakPreview" zoomScale="75" zoomScaleNormal="75" zoomScaleSheetLayoutView="75" zoomScalePageLayoutView="0" workbookViewId="0" topLeftCell="A1">
      <selection activeCell="M26" sqref="M26"/>
    </sheetView>
  </sheetViews>
  <sheetFormatPr defaultColWidth="9.140625" defaultRowHeight="15"/>
  <cols>
    <col min="1" max="1" width="42.421875" style="372" customWidth="1"/>
    <col min="2" max="2" width="79.421875" style="373" customWidth="1"/>
    <col min="3" max="3" width="17.00390625" style="374" customWidth="1"/>
    <col min="4" max="16384" width="9.140625" style="371" customWidth="1"/>
  </cols>
  <sheetData>
    <row r="1" spans="2:3" s="335" customFormat="1" ht="15">
      <c r="B1" s="683" t="s">
        <v>21</v>
      </c>
      <c r="C1" s="684"/>
    </row>
    <row r="2" spans="1:6" s="323" customFormat="1" ht="15.75" customHeight="1">
      <c r="A2" s="685" t="s">
        <v>445</v>
      </c>
      <c r="B2" s="685"/>
      <c r="C2" s="685"/>
      <c r="D2" s="343"/>
      <c r="E2" s="343"/>
      <c r="F2" s="343"/>
    </row>
    <row r="3" spans="1:6" s="323" customFormat="1" ht="15.75" customHeight="1">
      <c r="A3" s="685" t="s">
        <v>330</v>
      </c>
      <c r="B3" s="685"/>
      <c r="C3" s="685"/>
      <c r="D3" s="343"/>
      <c r="E3" s="343"/>
      <c r="F3" s="343"/>
    </row>
    <row r="4" spans="1:6" s="324" customFormat="1" ht="16.5" customHeight="1">
      <c r="A4" s="681" t="s">
        <v>275</v>
      </c>
      <c r="B4" s="681"/>
      <c r="C4" s="681"/>
      <c r="D4" s="344"/>
      <c r="E4" s="344"/>
      <c r="F4" s="344"/>
    </row>
    <row r="5" spans="1:6" s="324" customFormat="1" ht="16.5" customHeight="1">
      <c r="A5" s="681" t="s">
        <v>184</v>
      </c>
      <c r="B5" s="681"/>
      <c r="C5" s="681"/>
      <c r="D5" s="344"/>
      <c r="E5" s="344"/>
      <c r="F5" s="344"/>
    </row>
    <row r="6" spans="1:3" s="342" customFormat="1" ht="15.75">
      <c r="A6" s="334"/>
      <c r="B6" s="369"/>
      <c r="C6" s="369"/>
    </row>
    <row r="7" spans="1:3" s="342" customFormat="1" ht="15.75" customHeight="1">
      <c r="A7" s="334"/>
      <c r="B7" s="686" t="s">
        <v>446</v>
      </c>
      <c r="C7" s="686"/>
    </row>
    <row r="8" spans="1:3" s="342" customFormat="1" ht="15.75" customHeight="1">
      <c r="A8" s="334"/>
      <c r="B8" s="680"/>
      <c r="C8" s="680"/>
    </row>
    <row r="9" spans="1:3" s="375" customFormat="1" ht="18.75">
      <c r="A9" s="682" t="s">
        <v>276</v>
      </c>
      <c r="B9" s="682"/>
      <c r="C9" s="682"/>
    </row>
    <row r="10" spans="1:3" s="375" customFormat="1" ht="18.75">
      <c r="A10" s="682" t="s">
        <v>277</v>
      </c>
      <c r="B10" s="682"/>
      <c r="C10" s="682"/>
    </row>
    <row r="11" spans="1:3" s="375" customFormat="1" ht="18.75">
      <c r="A11" s="348"/>
      <c r="B11" s="370"/>
      <c r="C11" s="376"/>
    </row>
    <row r="12" spans="1:3" s="375" customFormat="1" ht="18.75">
      <c r="A12" s="348"/>
      <c r="C12" s="336" t="s">
        <v>332</v>
      </c>
    </row>
    <row r="13" spans="1:3" s="379" customFormat="1" ht="54" customHeight="1">
      <c r="A13" s="377" t="s">
        <v>116</v>
      </c>
      <c r="B13" s="377" t="s">
        <v>187</v>
      </c>
      <c r="C13" s="378" t="s">
        <v>50</v>
      </c>
    </row>
    <row r="14" spans="1:3" s="379" customFormat="1" ht="37.5">
      <c r="A14" s="380" t="s">
        <v>22</v>
      </c>
      <c r="B14" s="381" t="s">
        <v>23</v>
      </c>
      <c r="C14" s="506">
        <f>C15+C20+C25</f>
        <v>5778.378999999997</v>
      </c>
    </row>
    <row r="15" spans="1:3" s="379" customFormat="1" ht="37.5" hidden="1">
      <c r="A15" s="382" t="s">
        <v>24</v>
      </c>
      <c r="B15" s="383" t="s">
        <v>25</v>
      </c>
      <c r="C15" s="506">
        <f>+C16+C18</f>
        <v>0</v>
      </c>
    </row>
    <row r="16" spans="1:3" s="379" customFormat="1" ht="37.5" hidden="1">
      <c r="A16" s="384" t="s">
        <v>26</v>
      </c>
      <c r="B16" s="385" t="s">
        <v>27</v>
      </c>
      <c r="C16" s="506">
        <f>+C17</f>
        <v>0</v>
      </c>
    </row>
    <row r="17" spans="1:3" s="379" customFormat="1" ht="37.5" hidden="1">
      <c r="A17" s="384" t="s">
        <v>51</v>
      </c>
      <c r="B17" s="385" t="s">
        <v>52</v>
      </c>
      <c r="C17" s="507"/>
    </row>
    <row r="18" spans="1:3" s="379" customFormat="1" ht="37.5" hidden="1">
      <c r="A18" s="384" t="s">
        <v>28</v>
      </c>
      <c r="B18" s="385" t="s">
        <v>29</v>
      </c>
      <c r="C18" s="506">
        <f>+C19</f>
        <v>0</v>
      </c>
    </row>
    <row r="19" spans="1:3" s="379" customFormat="1" ht="37.5" hidden="1">
      <c r="A19" s="384" t="s">
        <v>53</v>
      </c>
      <c r="B19" s="385" t="s">
        <v>54</v>
      </c>
      <c r="C19" s="507"/>
    </row>
    <row r="20" spans="1:3" s="379" customFormat="1" ht="37.5" hidden="1">
      <c r="A20" s="382" t="s">
        <v>30</v>
      </c>
      <c r="B20" s="383" t="s">
        <v>31</v>
      </c>
      <c r="C20" s="506">
        <f>+C21+C23</f>
        <v>0</v>
      </c>
    </row>
    <row r="21" spans="1:3" s="379" customFormat="1" ht="56.25" hidden="1">
      <c r="A21" s="384" t="s">
        <v>32</v>
      </c>
      <c r="B21" s="385" t="s">
        <v>33</v>
      </c>
      <c r="C21" s="506">
        <f>C22</f>
        <v>0</v>
      </c>
    </row>
    <row r="22" spans="1:3" s="379" customFormat="1" ht="56.25" hidden="1">
      <c r="A22" s="384" t="s">
        <v>55</v>
      </c>
      <c r="B22" s="385" t="s">
        <v>56</v>
      </c>
      <c r="C22" s="507"/>
    </row>
    <row r="23" spans="1:3" s="379" customFormat="1" ht="56.25" hidden="1">
      <c r="A23" s="384" t="s">
        <v>34</v>
      </c>
      <c r="B23" s="385" t="s">
        <v>35</v>
      </c>
      <c r="C23" s="506">
        <f>C24</f>
        <v>0</v>
      </c>
    </row>
    <row r="24" spans="1:3" s="379" customFormat="1" ht="56.25" hidden="1">
      <c r="A24" s="384" t="s">
        <v>57</v>
      </c>
      <c r="B24" s="385" t="s">
        <v>58</v>
      </c>
      <c r="C24" s="507"/>
    </row>
    <row r="25" spans="1:3" s="379" customFormat="1" ht="37.5">
      <c r="A25" s="382" t="s">
        <v>36</v>
      </c>
      <c r="B25" s="383" t="s">
        <v>37</v>
      </c>
      <c r="C25" s="506">
        <f>C26+C30</f>
        <v>5778.378999999997</v>
      </c>
    </row>
    <row r="26" spans="1:3" s="379" customFormat="1" ht="18.75">
      <c r="A26" s="384" t="s">
        <v>38</v>
      </c>
      <c r="B26" s="385" t="s">
        <v>39</v>
      </c>
      <c r="C26" s="506">
        <f>C27</f>
        <v>-25654.743000000006</v>
      </c>
    </row>
    <row r="27" spans="1:3" s="379" customFormat="1" ht="18.75">
      <c r="A27" s="384" t="s">
        <v>40</v>
      </c>
      <c r="B27" s="385" t="s">
        <v>41</v>
      </c>
      <c r="C27" s="506">
        <f>C28</f>
        <v>-25654.743000000006</v>
      </c>
    </row>
    <row r="28" spans="1:3" s="379" customFormat="1" ht="18.75">
      <c r="A28" s="384" t="s">
        <v>42</v>
      </c>
      <c r="B28" s="385" t="s">
        <v>43</v>
      </c>
      <c r="C28" s="506">
        <f>C29</f>
        <v>-25654.743000000006</v>
      </c>
    </row>
    <row r="29" spans="1:3" s="379" customFormat="1" ht="37.5">
      <c r="A29" s="384" t="s">
        <v>59</v>
      </c>
      <c r="B29" s="385" t="s">
        <v>62</v>
      </c>
      <c r="C29" s="507">
        <f>-прил5!C13</f>
        <v>-25654.743000000006</v>
      </c>
    </row>
    <row r="30" spans="1:3" s="379" customFormat="1" ht="18.75">
      <c r="A30" s="384" t="s">
        <v>44</v>
      </c>
      <c r="B30" s="385" t="s">
        <v>45</v>
      </c>
      <c r="C30" s="506">
        <f>C31</f>
        <v>31433.122000000003</v>
      </c>
    </row>
    <row r="31" spans="1:3" s="379" customFormat="1" ht="18.75">
      <c r="A31" s="384" t="s">
        <v>46</v>
      </c>
      <c r="B31" s="385" t="s">
        <v>47</v>
      </c>
      <c r="C31" s="506">
        <f>C32</f>
        <v>31433.122000000003</v>
      </c>
    </row>
    <row r="32" spans="1:3" s="379" customFormat="1" ht="18.75">
      <c r="A32" s="384" t="s">
        <v>48</v>
      </c>
      <c r="B32" s="385" t="s">
        <v>49</v>
      </c>
      <c r="C32" s="506">
        <f>C33</f>
        <v>31433.122000000003</v>
      </c>
    </row>
    <row r="33" spans="1:3" s="379" customFormat="1" ht="37.5">
      <c r="A33" s="384" t="s">
        <v>60</v>
      </c>
      <c r="B33" s="385" t="s">
        <v>61</v>
      </c>
      <c r="C33" s="507">
        <f>прил7!G11</f>
        <v>31433.122000000003</v>
      </c>
    </row>
    <row r="34" spans="1:3" s="379" customFormat="1" ht="18.75">
      <c r="A34" s="386"/>
      <c r="B34" s="387"/>
      <c r="C34" s="388"/>
    </row>
    <row r="35" spans="1:3" s="379" customFormat="1" ht="18.75">
      <c r="A35" s="386"/>
      <c r="B35" s="387"/>
      <c r="C35" s="388"/>
    </row>
    <row r="36" spans="1:3" s="379" customFormat="1" ht="18.75">
      <c r="A36" s="386"/>
      <c r="B36" s="387"/>
      <c r="C36" s="388"/>
    </row>
    <row r="37" spans="1:3" s="379" customFormat="1" ht="18.75">
      <c r="A37" s="386"/>
      <c r="B37" s="387"/>
      <c r="C37" s="388"/>
    </row>
    <row r="38" spans="1:3" s="379" customFormat="1" ht="18.75">
      <c r="A38" s="386"/>
      <c r="B38" s="387"/>
      <c r="C38" s="388"/>
    </row>
    <row r="39" spans="1:3" s="379" customFormat="1" ht="18.75">
      <c r="A39" s="386"/>
      <c r="B39" s="387"/>
      <c r="C39" s="388"/>
    </row>
    <row r="40" spans="1:3" s="379" customFormat="1" ht="18.75">
      <c r="A40" s="386"/>
      <c r="B40" s="387"/>
      <c r="C40" s="388"/>
    </row>
    <row r="41" spans="1:3" s="379" customFormat="1" ht="18.75">
      <c r="A41" s="386"/>
      <c r="B41" s="387"/>
      <c r="C41" s="388"/>
    </row>
    <row r="42" spans="1:3" s="379" customFormat="1" ht="18.75">
      <c r="A42" s="386"/>
      <c r="B42" s="387"/>
      <c r="C42" s="388"/>
    </row>
    <row r="43" spans="1:3" s="379" customFormat="1" ht="18.75">
      <c r="A43" s="386"/>
      <c r="B43" s="387"/>
      <c r="C43" s="388"/>
    </row>
    <row r="44" spans="1:3" s="379" customFormat="1" ht="18.75">
      <c r="A44" s="386"/>
      <c r="B44" s="387"/>
      <c r="C44" s="388"/>
    </row>
    <row r="45" spans="1:3" s="379" customFormat="1" ht="18.75">
      <c r="A45" s="386"/>
      <c r="B45" s="387"/>
      <c r="C45" s="388"/>
    </row>
  </sheetData>
  <sheetProtection formatRows="0" autoFilter="0"/>
  <mergeCells count="8">
    <mergeCell ref="A5:C5"/>
    <mergeCell ref="A9:C9"/>
    <mergeCell ref="A10:C10"/>
    <mergeCell ref="B1:C1"/>
    <mergeCell ref="A2:C2"/>
    <mergeCell ref="A3:C3"/>
    <mergeCell ref="A4:C4"/>
    <mergeCell ref="B7:C7"/>
  </mergeCells>
  <printOptions horizontalCentered="1"/>
  <pageMargins left="0.5511811023622047" right="0.2755905511811024" top="0.41" bottom="0.24" header="0.26" footer="0.35"/>
  <pageSetup blackAndWhite="1"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73"/>
  <sheetViews>
    <sheetView view="pageBreakPreview" zoomScale="80" zoomScaleSheetLayoutView="80" zoomScalePageLayoutView="0" workbookViewId="0" topLeftCell="A1">
      <selection activeCell="J13" sqref="J13"/>
    </sheetView>
  </sheetViews>
  <sheetFormatPr defaultColWidth="8.8515625" defaultRowHeight="15"/>
  <cols>
    <col min="1" max="1" width="35.8515625" style="402" customWidth="1"/>
    <col min="2" max="2" width="86.7109375" style="403" customWidth="1"/>
    <col min="3" max="3" width="16.00390625" style="642" customWidth="1"/>
    <col min="4" max="16384" width="8.8515625" style="335" customWidth="1"/>
  </cols>
  <sheetData>
    <row r="1" spans="1:6" s="323" customFormat="1" ht="15.75" customHeight="1">
      <c r="A1" s="690" t="s">
        <v>114</v>
      </c>
      <c r="B1" s="690"/>
      <c r="C1" s="690"/>
      <c r="D1" s="343"/>
      <c r="E1" s="343"/>
      <c r="F1" s="343"/>
    </row>
    <row r="2" spans="1:6" s="323" customFormat="1" ht="15.75" customHeight="1">
      <c r="A2" s="685" t="s">
        <v>445</v>
      </c>
      <c r="B2" s="685"/>
      <c r="C2" s="685"/>
      <c r="D2" s="343"/>
      <c r="E2" s="343"/>
      <c r="F2" s="343"/>
    </row>
    <row r="3" spans="1:6" s="323" customFormat="1" ht="15.75" customHeight="1">
      <c r="A3" s="685" t="s">
        <v>448</v>
      </c>
      <c r="B3" s="685"/>
      <c r="C3" s="685"/>
      <c r="D3" s="343"/>
      <c r="E3" s="343"/>
      <c r="F3" s="343"/>
    </row>
    <row r="4" spans="1:6" s="324" customFormat="1" ht="16.5" customHeight="1">
      <c r="A4" s="681" t="s">
        <v>275</v>
      </c>
      <c r="B4" s="681"/>
      <c r="C4" s="681"/>
      <c r="D4" s="344"/>
      <c r="E4" s="344"/>
      <c r="F4" s="344"/>
    </row>
    <row r="5" spans="1:6" s="324" customFormat="1" ht="16.5" customHeight="1">
      <c r="A5" s="681" t="s">
        <v>184</v>
      </c>
      <c r="B5" s="681"/>
      <c r="C5" s="681"/>
      <c r="D5" s="344"/>
      <c r="E5" s="344"/>
      <c r="F5" s="344"/>
    </row>
    <row r="6" spans="1:3" ht="18.75">
      <c r="A6" s="689"/>
      <c r="B6" s="689"/>
      <c r="C6" s="689"/>
    </row>
    <row r="7" spans="2:3" ht="18.75">
      <c r="B7" s="692" t="s">
        <v>447</v>
      </c>
      <c r="C7" s="692"/>
    </row>
    <row r="8" ht="18.75">
      <c r="D8" s="337"/>
    </row>
    <row r="9" spans="1:4" s="338" customFormat="1" ht="56.25" customHeight="1">
      <c r="A9" s="691" t="s">
        <v>290</v>
      </c>
      <c r="B9" s="691"/>
      <c r="C9" s="691"/>
      <c r="D9" s="339"/>
    </row>
    <row r="10" spans="1:3" s="338" customFormat="1" ht="7.5" customHeight="1">
      <c r="A10" s="691"/>
      <c r="B10" s="691"/>
      <c r="C10" s="691"/>
    </row>
    <row r="11" ht="18.75">
      <c r="C11" s="642" t="s">
        <v>185</v>
      </c>
    </row>
    <row r="12" spans="1:3" s="340" customFormat="1" ht="88.5" customHeight="1">
      <c r="A12" s="345" t="s">
        <v>255</v>
      </c>
      <c r="B12" s="404" t="s">
        <v>256</v>
      </c>
      <c r="C12" s="643" t="s">
        <v>113</v>
      </c>
    </row>
    <row r="13" spans="1:3" ht="18.75" customHeight="1">
      <c r="A13" s="687" t="s">
        <v>115</v>
      </c>
      <c r="B13" s="688"/>
      <c r="C13" s="644">
        <f>C14+C55</f>
        <v>25654.743000000006</v>
      </c>
    </row>
    <row r="14" spans="1:3" ht="17.25" customHeight="1">
      <c r="A14" s="349" t="s">
        <v>77</v>
      </c>
      <c r="B14" s="350" t="s">
        <v>257</v>
      </c>
      <c r="C14" s="645">
        <f>+C15+C28+C36+C39+C48+C19+C25+C45+C52</f>
        <v>20957.744000000006</v>
      </c>
    </row>
    <row r="15" spans="1:3" ht="18.75">
      <c r="A15" s="351" t="s">
        <v>258</v>
      </c>
      <c r="B15" s="352" t="s">
        <v>259</v>
      </c>
      <c r="C15" s="646">
        <f>C16</f>
        <v>597.8</v>
      </c>
    </row>
    <row r="16" spans="1:3" ht="18.75">
      <c r="A16" s="360" t="s">
        <v>260</v>
      </c>
      <c r="B16" s="361" t="s">
        <v>261</v>
      </c>
      <c r="C16" s="647">
        <f>C17+C18</f>
        <v>597.8</v>
      </c>
    </row>
    <row r="17" spans="1:3" ht="82.5" customHeight="1">
      <c r="A17" s="346" t="s">
        <v>262</v>
      </c>
      <c r="B17" s="347" t="s">
        <v>78</v>
      </c>
      <c r="C17" s="648">
        <v>593.3</v>
      </c>
    </row>
    <row r="18" spans="1:3" s="341" customFormat="1" ht="147">
      <c r="A18" s="405" t="s">
        <v>0</v>
      </c>
      <c r="B18" s="406" t="s">
        <v>1</v>
      </c>
      <c r="C18" s="648">
        <v>4.5</v>
      </c>
    </row>
    <row r="19" spans="1:3" ht="21" hidden="1">
      <c r="A19" s="407" t="s">
        <v>278</v>
      </c>
      <c r="B19" s="408" t="s">
        <v>279</v>
      </c>
      <c r="C19" s="649">
        <f>C20</f>
        <v>0</v>
      </c>
    </row>
    <row r="20" spans="1:3" ht="17.25" customHeight="1" hidden="1">
      <c r="A20" s="360" t="s">
        <v>280</v>
      </c>
      <c r="B20" s="361" t="s">
        <v>281</v>
      </c>
      <c r="C20" s="647">
        <f>C21+C22+C23+C24</f>
        <v>0</v>
      </c>
    </row>
    <row r="21" spans="1:3" s="358" customFormat="1" ht="84" hidden="1">
      <c r="A21" s="409" t="s">
        <v>282</v>
      </c>
      <c r="B21" s="410" t="s">
        <v>283</v>
      </c>
      <c r="C21" s="648"/>
    </row>
    <row r="22" spans="1:3" ht="19.5" customHeight="1" hidden="1">
      <c r="A22" s="409" t="s">
        <v>284</v>
      </c>
      <c r="B22" s="410" t="s">
        <v>285</v>
      </c>
      <c r="C22" s="648"/>
    </row>
    <row r="23" spans="1:3" ht="105" hidden="1">
      <c r="A23" s="409" t="s">
        <v>286</v>
      </c>
      <c r="B23" s="410" t="s">
        <v>287</v>
      </c>
      <c r="C23" s="648"/>
    </row>
    <row r="24" spans="1:3" ht="105" hidden="1">
      <c r="A24" s="409" t="s">
        <v>288</v>
      </c>
      <c r="B24" s="410" t="s">
        <v>289</v>
      </c>
      <c r="C24" s="648"/>
    </row>
    <row r="25" spans="1:3" ht="21">
      <c r="A25" s="411" t="s">
        <v>2</v>
      </c>
      <c r="B25" s="412" t="s">
        <v>3</v>
      </c>
      <c r="C25" s="649">
        <f>C26</f>
        <v>44.044</v>
      </c>
    </row>
    <row r="26" spans="1:3" ht="22.5" customHeight="1">
      <c r="A26" s="413" t="s">
        <v>4</v>
      </c>
      <c r="B26" s="414" t="s">
        <v>5</v>
      </c>
      <c r="C26" s="647">
        <f>C27</f>
        <v>44.044</v>
      </c>
    </row>
    <row r="27" spans="1:3" s="359" customFormat="1" ht="21">
      <c r="A27" s="405" t="s">
        <v>6</v>
      </c>
      <c r="B27" s="415" t="s">
        <v>5</v>
      </c>
      <c r="C27" s="648">
        <v>44.044</v>
      </c>
    </row>
    <row r="28" spans="1:3" s="358" customFormat="1" ht="18.75">
      <c r="A28" s="351" t="s">
        <v>79</v>
      </c>
      <c r="B28" s="352" t="s">
        <v>80</v>
      </c>
      <c r="C28" s="646">
        <f>C29+C31</f>
        <v>19792.600000000002</v>
      </c>
    </row>
    <row r="29" spans="1:3" ht="18.75">
      <c r="A29" s="360" t="s">
        <v>81</v>
      </c>
      <c r="B29" s="361" t="s">
        <v>82</v>
      </c>
      <c r="C29" s="647">
        <f>C30</f>
        <v>260</v>
      </c>
    </row>
    <row r="30" spans="1:3" ht="56.25">
      <c r="A30" s="346" t="s">
        <v>83</v>
      </c>
      <c r="B30" s="347" t="s">
        <v>84</v>
      </c>
      <c r="C30" s="648">
        <v>260</v>
      </c>
    </row>
    <row r="31" spans="1:3" ht="18.75">
      <c r="A31" s="360" t="s">
        <v>85</v>
      </c>
      <c r="B31" s="361" t="s">
        <v>86</v>
      </c>
      <c r="C31" s="647">
        <f>C32+C34</f>
        <v>19532.600000000002</v>
      </c>
    </row>
    <row r="32" spans="1:3" ht="18.75">
      <c r="A32" s="356" t="s">
        <v>415</v>
      </c>
      <c r="B32" s="357" t="s">
        <v>416</v>
      </c>
      <c r="C32" s="650">
        <f>C33</f>
        <v>18586.9</v>
      </c>
    </row>
    <row r="33" spans="1:3" ht="37.5">
      <c r="A33" s="346" t="s">
        <v>417</v>
      </c>
      <c r="B33" s="347" t="s">
        <v>418</v>
      </c>
      <c r="C33" s="648">
        <v>18586.9</v>
      </c>
    </row>
    <row r="34" spans="1:3" ht="18.75">
      <c r="A34" s="356" t="s">
        <v>420</v>
      </c>
      <c r="B34" s="357" t="s">
        <v>419</v>
      </c>
      <c r="C34" s="650">
        <f>C35</f>
        <v>945.7</v>
      </c>
    </row>
    <row r="35" spans="1:3" ht="37.5">
      <c r="A35" s="346" t="s">
        <v>421</v>
      </c>
      <c r="B35" s="347" t="s">
        <v>422</v>
      </c>
      <c r="C35" s="648">
        <v>945.7</v>
      </c>
    </row>
    <row r="36" spans="1:3" ht="31.5" customHeight="1">
      <c r="A36" s="416" t="s">
        <v>263</v>
      </c>
      <c r="B36" s="417" t="s">
        <v>264</v>
      </c>
      <c r="C36" s="646">
        <f>C37</f>
        <v>17</v>
      </c>
    </row>
    <row r="37" spans="1:3" ht="56.25">
      <c r="A37" s="418" t="s">
        <v>87</v>
      </c>
      <c r="B37" s="270" t="s">
        <v>88</v>
      </c>
      <c r="C37" s="651">
        <f>C38</f>
        <v>17</v>
      </c>
    </row>
    <row r="38" spans="1:3" ht="79.5" customHeight="1">
      <c r="A38" s="419" t="s">
        <v>89</v>
      </c>
      <c r="B38" s="420" t="s">
        <v>90</v>
      </c>
      <c r="C38" s="648">
        <v>17</v>
      </c>
    </row>
    <row r="39" spans="1:3" ht="56.25">
      <c r="A39" s="351" t="s">
        <v>265</v>
      </c>
      <c r="B39" s="352" t="s">
        <v>91</v>
      </c>
      <c r="C39" s="646">
        <f>C40</f>
        <v>400.9</v>
      </c>
    </row>
    <row r="40" spans="1:3" ht="93.75">
      <c r="A40" s="360" t="s">
        <v>266</v>
      </c>
      <c r="B40" s="362" t="s">
        <v>7</v>
      </c>
      <c r="C40" s="647">
        <f>C41+C43</f>
        <v>400.9</v>
      </c>
    </row>
    <row r="41" spans="1:3" ht="75" hidden="1">
      <c r="A41" s="356" t="s">
        <v>267</v>
      </c>
      <c r="B41" s="357" t="s">
        <v>268</v>
      </c>
      <c r="C41" s="650">
        <f>C42</f>
        <v>0</v>
      </c>
    </row>
    <row r="42" spans="1:3" ht="93.75" hidden="1">
      <c r="A42" s="346" t="s">
        <v>269</v>
      </c>
      <c r="B42" s="347" t="s">
        <v>8</v>
      </c>
      <c r="C42" s="648"/>
    </row>
    <row r="43" spans="1:3" ht="111.75" customHeight="1">
      <c r="A43" s="421" t="s">
        <v>9</v>
      </c>
      <c r="B43" s="422" t="s">
        <v>10</v>
      </c>
      <c r="C43" s="650">
        <f>C44</f>
        <v>400.9</v>
      </c>
    </row>
    <row r="44" spans="1:3" ht="89.25" customHeight="1">
      <c r="A44" s="405" t="s">
        <v>11</v>
      </c>
      <c r="B44" s="415" t="s">
        <v>274</v>
      </c>
      <c r="C44" s="648">
        <v>400.9</v>
      </c>
    </row>
    <row r="45" spans="1:3" ht="39">
      <c r="A45" s="411" t="s">
        <v>12</v>
      </c>
      <c r="B45" s="423" t="s">
        <v>13</v>
      </c>
      <c r="C45" s="649">
        <f>C46</f>
        <v>2.4</v>
      </c>
    </row>
    <row r="46" spans="1:3" ht="21.75" customHeight="1">
      <c r="A46" s="424" t="s">
        <v>425</v>
      </c>
      <c r="B46" s="425" t="s">
        <v>423</v>
      </c>
      <c r="C46" s="647">
        <f>C47</f>
        <v>2.4</v>
      </c>
    </row>
    <row r="47" spans="1:3" ht="42">
      <c r="A47" s="405" t="s">
        <v>426</v>
      </c>
      <c r="B47" s="426" t="s">
        <v>424</v>
      </c>
      <c r="C47" s="648">
        <v>2.4</v>
      </c>
    </row>
    <row r="48" spans="1:3" ht="37.5">
      <c r="A48" s="427" t="s">
        <v>270</v>
      </c>
      <c r="B48" s="363" t="s">
        <v>271</v>
      </c>
      <c r="C48" s="646">
        <f>C49</f>
        <v>103</v>
      </c>
    </row>
    <row r="49" spans="1:3" ht="93.75">
      <c r="A49" s="428" t="s">
        <v>431</v>
      </c>
      <c r="B49" s="364" t="s">
        <v>432</v>
      </c>
      <c r="C49" s="647">
        <f>C50</f>
        <v>103</v>
      </c>
    </row>
    <row r="50" spans="1:3" s="400" customFormat="1" ht="112.5">
      <c r="A50" s="429" t="s">
        <v>430</v>
      </c>
      <c r="B50" s="113" t="s">
        <v>427</v>
      </c>
      <c r="C50" s="650">
        <f>C51</f>
        <v>103</v>
      </c>
    </row>
    <row r="51" spans="1:3" ht="93.75">
      <c r="A51" s="419" t="s">
        <v>429</v>
      </c>
      <c r="B51" s="420" t="s">
        <v>428</v>
      </c>
      <c r="C51" s="648">
        <v>103</v>
      </c>
    </row>
    <row r="52" spans="1:3" s="400" customFormat="1" ht="18.75" hidden="1">
      <c r="A52" s="430" t="s">
        <v>17</v>
      </c>
      <c r="B52" s="431" t="s">
        <v>15</v>
      </c>
      <c r="C52" s="649">
        <f>C53</f>
        <v>0</v>
      </c>
    </row>
    <row r="53" spans="1:3" ht="60" customHeight="1" hidden="1">
      <c r="A53" s="432" t="s">
        <v>18</v>
      </c>
      <c r="B53" s="433" t="s">
        <v>16</v>
      </c>
      <c r="C53" s="647">
        <f>C54</f>
        <v>0</v>
      </c>
    </row>
    <row r="54" spans="1:3" ht="58.5" customHeight="1" hidden="1">
      <c r="A54" s="434" t="s">
        <v>19</v>
      </c>
      <c r="B54" s="435" t="s">
        <v>20</v>
      </c>
      <c r="C54" s="648"/>
    </row>
    <row r="55" spans="1:3" ht="18.75">
      <c r="A55" s="349" t="s">
        <v>64</v>
      </c>
      <c r="B55" s="436" t="s">
        <v>92</v>
      </c>
      <c r="C55" s="652">
        <f>C56+C72</f>
        <v>4696.999</v>
      </c>
    </row>
    <row r="56" spans="1:3" ht="37.5">
      <c r="A56" s="365" t="s">
        <v>65</v>
      </c>
      <c r="B56" s="366" t="s">
        <v>93</v>
      </c>
      <c r="C56" s="653">
        <f>C57+C62+C65+C70</f>
        <v>4696.999</v>
      </c>
    </row>
    <row r="57" spans="1:3" ht="37.5">
      <c r="A57" s="353" t="s">
        <v>66</v>
      </c>
      <c r="B57" s="354" t="s">
        <v>94</v>
      </c>
      <c r="C57" s="654">
        <f>C58+C60</f>
        <v>673.134</v>
      </c>
    </row>
    <row r="58" spans="1:3" ht="18.75">
      <c r="A58" s="355" t="s">
        <v>67</v>
      </c>
      <c r="B58" s="181" t="s">
        <v>95</v>
      </c>
      <c r="C58" s="655">
        <f>C59</f>
        <v>673.134</v>
      </c>
    </row>
    <row r="59" spans="1:3" ht="37.5">
      <c r="A59" s="346" t="s">
        <v>96</v>
      </c>
      <c r="B59" s="347" t="s">
        <v>97</v>
      </c>
      <c r="C59" s="656">
        <v>673.134</v>
      </c>
    </row>
    <row r="60" spans="1:3" ht="37.5" hidden="1">
      <c r="A60" s="355" t="s">
        <v>98</v>
      </c>
      <c r="B60" s="181" t="s">
        <v>99</v>
      </c>
      <c r="C60" s="655">
        <f>C61</f>
        <v>0</v>
      </c>
    </row>
    <row r="61" spans="1:3" ht="37.5" hidden="1">
      <c r="A61" s="346" t="s">
        <v>100</v>
      </c>
      <c r="B61" s="347" t="s">
        <v>101</v>
      </c>
      <c r="C61" s="656"/>
    </row>
    <row r="62" spans="1:3" ht="37.5">
      <c r="A62" s="353" t="s">
        <v>68</v>
      </c>
      <c r="B62" s="354" t="s">
        <v>102</v>
      </c>
      <c r="C62" s="654">
        <f>C63</f>
        <v>97.009</v>
      </c>
    </row>
    <row r="63" spans="1:3" ht="18.75">
      <c r="A63" s="355" t="s">
        <v>69</v>
      </c>
      <c r="B63" s="181" t="s">
        <v>70</v>
      </c>
      <c r="C63" s="655">
        <f>C64</f>
        <v>97.009</v>
      </c>
    </row>
    <row r="64" spans="1:3" ht="18.75">
      <c r="A64" s="346" t="s">
        <v>103</v>
      </c>
      <c r="B64" s="347" t="s">
        <v>104</v>
      </c>
      <c r="C64" s="656">
        <v>97.009</v>
      </c>
    </row>
    <row r="65" spans="1:3" ht="37.5">
      <c r="A65" s="353" t="s">
        <v>71</v>
      </c>
      <c r="B65" s="354" t="s">
        <v>105</v>
      </c>
      <c r="C65" s="654">
        <f>C66+C68</f>
        <v>138.486</v>
      </c>
    </row>
    <row r="66" spans="1:3" ht="37.5">
      <c r="A66" s="355" t="s">
        <v>106</v>
      </c>
      <c r="B66" s="181" t="s">
        <v>107</v>
      </c>
      <c r="C66" s="655">
        <f>C67</f>
        <v>138.486</v>
      </c>
    </row>
    <row r="67" spans="1:3" ht="56.25">
      <c r="A67" s="346" t="s">
        <v>108</v>
      </c>
      <c r="B67" s="347" t="s">
        <v>109</v>
      </c>
      <c r="C67" s="656">
        <v>138.486</v>
      </c>
    </row>
    <row r="68" spans="1:3" ht="18.75" hidden="1">
      <c r="A68" s="355" t="s">
        <v>72</v>
      </c>
      <c r="B68" s="181" t="s">
        <v>73</v>
      </c>
      <c r="C68" s="655">
        <f>C69</f>
        <v>0</v>
      </c>
    </row>
    <row r="69" spans="1:3" ht="18.75" hidden="1">
      <c r="A69" s="346" t="s">
        <v>110</v>
      </c>
      <c r="B69" s="347" t="s">
        <v>111</v>
      </c>
      <c r="C69" s="656"/>
    </row>
    <row r="70" spans="1:3" ht="18.75">
      <c r="A70" s="437" t="s">
        <v>74</v>
      </c>
      <c r="B70" s="438" t="s">
        <v>112</v>
      </c>
      <c r="C70" s="654">
        <f>C71</f>
        <v>3788.37</v>
      </c>
    </row>
    <row r="71" spans="1:4" ht="75">
      <c r="A71" s="439" t="s">
        <v>398</v>
      </c>
      <c r="B71" s="440" t="s">
        <v>399</v>
      </c>
      <c r="C71" s="656">
        <v>3788.37</v>
      </c>
      <c r="D71" s="335">
        <f>1392289+1378200</f>
        <v>2770489</v>
      </c>
    </row>
    <row r="72" spans="1:3" ht="18.75" hidden="1">
      <c r="A72" s="367" t="s">
        <v>75</v>
      </c>
      <c r="B72" s="368" t="s">
        <v>76</v>
      </c>
      <c r="C72" s="653">
        <f>+C73</f>
        <v>0</v>
      </c>
    </row>
    <row r="73" spans="1:3" ht="18.75" hidden="1">
      <c r="A73" s="401" t="s">
        <v>272</v>
      </c>
      <c r="B73" s="441" t="s">
        <v>273</v>
      </c>
      <c r="C73" s="656"/>
    </row>
  </sheetData>
  <sheetProtection formatRows="0" autoFilter="0"/>
  <mergeCells count="10">
    <mergeCell ref="A13:B13"/>
    <mergeCell ref="A6:C6"/>
    <mergeCell ref="A4:C4"/>
    <mergeCell ref="A5:C5"/>
    <mergeCell ref="A1:C1"/>
    <mergeCell ref="A2:C2"/>
    <mergeCell ref="A3:C3"/>
    <mergeCell ref="A10:C10"/>
    <mergeCell ref="A9:C9"/>
    <mergeCell ref="B7:C7"/>
  </mergeCells>
  <printOptions horizontalCentered="1"/>
  <pageMargins left="0.5118110236220472" right="0.1968503937007874" top="0.5118110236220472" bottom="0.3937007874015748" header="0.15748031496062992" footer="0.2362204724409449"/>
  <pageSetup blackAndWhite="1" fitToHeight="2" fitToWidth="1" horizontalDpi="600" verticalDpi="600" orientation="portrait" paperSize="9" scale="63" r:id="rId1"/>
  <rowBreaks count="2" manualBreakCount="2">
    <brk id="33" max="2" man="1"/>
    <brk id="58" max="2"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T283"/>
  <sheetViews>
    <sheetView view="pageBreakPreview" zoomScale="60" zoomScaleNormal="70" zoomScalePageLayoutView="0" workbookViewId="0" topLeftCell="A1">
      <selection activeCell="R19" sqref="R19"/>
    </sheetView>
  </sheetViews>
  <sheetFormatPr defaultColWidth="9.140625" defaultRowHeight="15"/>
  <cols>
    <col min="1" max="1" width="133.00390625" style="12" customWidth="1"/>
    <col min="2" max="2" width="8.7109375" style="22" customWidth="1"/>
    <col min="3" max="3" width="9.140625" style="23" customWidth="1"/>
    <col min="4" max="4" width="9.140625" style="628" customWidth="1"/>
    <col min="5" max="5" width="7.421875" style="11" customWidth="1"/>
    <col min="6" max="6" width="9.140625" style="22" customWidth="1"/>
    <col min="7" max="7" width="14.8515625" style="481" customWidth="1"/>
    <col min="8" max="8" width="17.421875" style="320" customWidth="1"/>
    <col min="9" max="9" width="17.421875" style="1" customWidth="1"/>
    <col min="10" max="37" width="9.140625" style="1" customWidth="1"/>
  </cols>
  <sheetData>
    <row r="1" spans="1:7" s="323" customFormat="1" ht="15.75" customHeight="1">
      <c r="A1" s="685" t="s">
        <v>254</v>
      </c>
      <c r="B1" s="685"/>
      <c r="C1" s="685"/>
      <c r="D1" s="685"/>
      <c r="E1" s="685"/>
      <c r="F1" s="685"/>
      <c r="G1" s="685"/>
    </row>
    <row r="2" spans="1:7" s="323" customFormat="1" ht="15.75" customHeight="1">
      <c r="A2" s="685" t="s">
        <v>445</v>
      </c>
      <c r="B2" s="685"/>
      <c r="C2" s="685"/>
      <c r="D2" s="685"/>
      <c r="E2" s="685"/>
      <c r="F2" s="685"/>
      <c r="G2" s="685"/>
    </row>
    <row r="3" spans="1:7" s="323" customFormat="1" ht="15.75" customHeight="1">
      <c r="A3" s="685" t="s">
        <v>448</v>
      </c>
      <c r="B3" s="685"/>
      <c r="C3" s="685"/>
      <c r="D3" s="685"/>
      <c r="E3" s="685"/>
      <c r="F3" s="685"/>
      <c r="G3" s="685"/>
    </row>
    <row r="4" spans="1:7" s="324" customFormat="1" ht="16.5" customHeight="1">
      <c r="A4" s="681" t="s">
        <v>275</v>
      </c>
      <c r="B4" s="681"/>
      <c r="C4" s="681"/>
      <c r="D4" s="681"/>
      <c r="E4" s="681"/>
      <c r="F4" s="681"/>
      <c r="G4" s="681"/>
    </row>
    <row r="5" spans="1:7" s="324" customFormat="1" ht="16.5" customHeight="1">
      <c r="A5" s="681" t="s">
        <v>184</v>
      </c>
      <c r="B5" s="681"/>
      <c r="C5" s="681"/>
      <c r="D5" s="681"/>
      <c r="E5" s="681"/>
      <c r="F5" s="681"/>
      <c r="G5" s="681"/>
    </row>
    <row r="6" spans="1:7" s="324" customFormat="1" ht="16.5" customHeight="1">
      <c r="A6" s="694"/>
      <c r="B6" s="694"/>
      <c r="C6" s="694"/>
      <c r="D6" s="694"/>
      <c r="E6" s="694"/>
      <c r="F6" s="694"/>
      <c r="G6" s="444"/>
    </row>
    <row r="7" spans="1:7" s="324" customFormat="1" ht="16.5" customHeight="1">
      <c r="A7" s="695" t="s">
        <v>447</v>
      </c>
      <c r="B7" s="695"/>
      <c r="C7" s="695"/>
      <c r="D7" s="695"/>
      <c r="E7" s="695"/>
      <c r="F7" s="695"/>
      <c r="G7" s="695"/>
    </row>
    <row r="8" spans="1:7" s="324" customFormat="1" ht="99.75" customHeight="1">
      <c r="A8" s="693" t="s">
        <v>325</v>
      </c>
      <c r="B8" s="693"/>
      <c r="C8" s="693"/>
      <c r="D8" s="693"/>
      <c r="E8" s="693"/>
      <c r="F8" s="693"/>
      <c r="G8" s="693"/>
    </row>
    <row r="9" spans="1:7" s="8" customFormat="1" ht="18">
      <c r="A9" s="331"/>
      <c r="B9" s="332"/>
      <c r="C9" s="332"/>
      <c r="D9" s="634"/>
      <c r="E9" s="332"/>
      <c r="F9" s="333"/>
      <c r="G9" s="445" t="s">
        <v>185</v>
      </c>
    </row>
    <row r="10" spans="1:37" s="49" customFormat="1" ht="54" customHeight="1">
      <c r="A10" s="18" t="s">
        <v>187</v>
      </c>
      <c r="B10" s="19" t="s">
        <v>117</v>
      </c>
      <c r="C10" s="45" t="s">
        <v>118</v>
      </c>
      <c r="D10" s="561" t="s">
        <v>186</v>
      </c>
      <c r="E10" s="46"/>
      <c r="F10" s="47" t="s">
        <v>119</v>
      </c>
      <c r="G10" s="446" t="s">
        <v>120</v>
      </c>
      <c r="H10" s="640"/>
      <c r="I10" s="48"/>
      <c r="J10" s="641"/>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row>
    <row r="11" spans="1:37" s="205" customFormat="1" ht="19.5" thickBot="1">
      <c r="A11" s="198" t="s">
        <v>125</v>
      </c>
      <c r="B11" s="199"/>
      <c r="C11" s="200"/>
      <c r="D11" s="201"/>
      <c r="E11" s="202"/>
      <c r="F11" s="203"/>
      <c r="G11" s="663">
        <f>+G12</f>
        <v>31433.122000000003</v>
      </c>
      <c r="H11" s="502">
        <f>прил5!C13+5778.379</f>
        <v>31433.122000000007</v>
      </c>
      <c r="I11" s="504">
        <f>H11-G11</f>
        <v>0</v>
      </c>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row>
    <row r="12" spans="1:37" s="205" customFormat="1" ht="19.5" thickTop="1">
      <c r="A12" s="206" t="s">
        <v>322</v>
      </c>
      <c r="B12" s="207"/>
      <c r="C12" s="208"/>
      <c r="D12" s="209"/>
      <c r="E12" s="210"/>
      <c r="F12" s="211"/>
      <c r="G12" s="448">
        <f>G13+G79+G86+G114+G144+G196+G202+G225+G239</f>
        <v>31433.122000000003</v>
      </c>
      <c r="H12" s="637"/>
      <c r="I12" s="638"/>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row>
    <row r="13" spans="1:37" s="205" customFormat="1" ht="18.75">
      <c r="A13" s="104" t="s">
        <v>126</v>
      </c>
      <c r="B13" s="151" t="s">
        <v>122</v>
      </c>
      <c r="C13" s="212"/>
      <c r="D13" s="213"/>
      <c r="E13" s="214"/>
      <c r="F13" s="215"/>
      <c r="G13" s="449">
        <f>G14+G19+G26+G45+G50+G55</f>
        <v>10989.775</v>
      </c>
      <c r="H13" s="197"/>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row>
    <row r="14" spans="1:37" s="205" customFormat="1" ht="37.5">
      <c r="A14" s="52" t="s">
        <v>127</v>
      </c>
      <c r="B14" s="216" t="s">
        <v>122</v>
      </c>
      <c r="C14" s="217" t="s">
        <v>123</v>
      </c>
      <c r="D14" s="218"/>
      <c r="E14" s="219"/>
      <c r="F14" s="220"/>
      <c r="G14" s="450">
        <f>+G15</f>
        <v>687</v>
      </c>
      <c r="H14" s="197"/>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row>
    <row r="15" spans="1:37" s="225" customFormat="1" ht="18.75">
      <c r="A15" s="14" t="s">
        <v>223</v>
      </c>
      <c r="B15" s="221" t="s">
        <v>122</v>
      </c>
      <c r="C15" s="222" t="s">
        <v>123</v>
      </c>
      <c r="D15" s="249" t="s">
        <v>222</v>
      </c>
      <c r="E15" s="35" t="s">
        <v>189</v>
      </c>
      <c r="F15" s="223"/>
      <c r="G15" s="451">
        <f>+G16</f>
        <v>687</v>
      </c>
      <c r="H15" s="123"/>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row>
    <row r="16" spans="1:37" s="229" customFormat="1" ht="19.5">
      <c r="A16" s="13" t="s">
        <v>225</v>
      </c>
      <c r="B16" s="124" t="s">
        <v>122</v>
      </c>
      <c r="C16" s="226" t="s">
        <v>123</v>
      </c>
      <c r="D16" s="497" t="s">
        <v>224</v>
      </c>
      <c r="E16" s="5" t="s">
        <v>189</v>
      </c>
      <c r="F16" s="227"/>
      <c r="G16" s="452">
        <f>+G17</f>
        <v>687</v>
      </c>
      <c r="H16" s="29"/>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row>
    <row r="17" spans="1:37" s="229" customFormat="1" ht="19.5">
      <c r="A17" s="38" t="s">
        <v>194</v>
      </c>
      <c r="B17" s="51" t="s">
        <v>122</v>
      </c>
      <c r="C17" s="230" t="s">
        <v>123</v>
      </c>
      <c r="D17" s="255" t="s">
        <v>224</v>
      </c>
      <c r="E17" s="41" t="s">
        <v>193</v>
      </c>
      <c r="F17" s="231"/>
      <c r="G17" s="453">
        <f>+G18</f>
        <v>687</v>
      </c>
      <c r="H17" s="29"/>
      <c r="I17" s="228"/>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row>
    <row r="18" spans="1:37" s="229" customFormat="1" ht="48.75" customHeight="1">
      <c r="A18" s="28" t="s">
        <v>129</v>
      </c>
      <c r="B18" s="16" t="s">
        <v>122</v>
      </c>
      <c r="C18" s="233" t="s">
        <v>123</v>
      </c>
      <c r="D18" s="562" t="s">
        <v>224</v>
      </c>
      <c r="E18" s="7" t="s">
        <v>193</v>
      </c>
      <c r="F18" s="234" t="s">
        <v>124</v>
      </c>
      <c r="G18" s="454">
        <v>687</v>
      </c>
      <c r="H18" s="29"/>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row>
    <row r="19" spans="1:37" s="229" customFormat="1" ht="37.5">
      <c r="A19" s="52" t="s">
        <v>139</v>
      </c>
      <c r="B19" s="216" t="s">
        <v>122</v>
      </c>
      <c r="C19" s="216" t="s">
        <v>128</v>
      </c>
      <c r="D19" s="217"/>
      <c r="E19" s="220"/>
      <c r="F19" s="216"/>
      <c r="G19" s="450">
        <f>+G20</f>
        <v>1489.36</v>
      </c>
      <c r="H19" s="29"/>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row>
    <row r="20" spans="1:37" s="229" customFormat="1" ht="19.5">
      <c r="A20" s="14" t="s">
        <v>227</v>
      </c>
      <c r="B20" s="221" t="s">
        <v>122</v>
      </c>
      <c r="C20" s="222" t="s">
        <v>128</v>
      </c>
      <c r="D20" s="563" t="s">
        <v>226</v>
      </c>
      <c r="E20" s="3" t="s">
        <v>189</v>
      </c>
      <c r="F20" s="223"/>
      <c r="G20" s="451">
        <f>+G21</f>
        <v>1489.36</v>
      </c>
      <c r="H20" s="29"/>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row>
    <row r="21" spans="1:37" s="229" customFormat="1" ht="19.5">
      <c r="A21" s="13" t="s">
        <v>229</v>
      </c>
      <c r="B21" s="124" t="s">
        <v>122</v>
      </c>
      <c r="C21" s="226" t="s">
        <v>128</v>
      </c>
      <c r="D21" s="497" t="s">
        <v>228</v>
      </c>
      <c r="E21" s="5" t="s">
        <v>189</v>
      </c>
      <c r="F21" s="227"/>
      <c r="G21" s="452">
        <f>+G22</f>
        <v>1489.36</v>
      </c>
      <c r="H21" s="29"/>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row>
    <row r="22" spans="1:8" s="228" customFormat="1" ht="19.5">
      <c r="A22" s="38" t="s">
        <v>194</v>
      </c>
      <c r="B22" s="51" t="s">
        <v>122</v>
      </c>
      <c r="C22" s="230" t="s">
        <v>128</v>
      </c>
      <c r="D22" s="255" t="s">
        <v>228</v>
      </c>
      <c r="E22" s="41" t="s">
        <v>193</v>
      </c>
      <c r="F22" s="231"/>
      <c r="G22" s="453">
        <f>SUM(G23:G25)</f>
        <v>1489.36</v>
      </c>
      <c r="H22" s="29"/>
    </row>
    <row r="23" spans="1:8" s="228" customFormat="1" ht="43.5" customHeight="1">
      <c r="A23" s="28" t="s">
        <v>129</v>
      </c>
      <c r="B23" s="16" t="s">
        <v>122</v>
      </c>
      <c r="C23" s="233" t="s">
        <v>128</v>
      </c>
      <c r="D23" s="562" t="s">
        <v>228</v>
      </c>
      <c r="E23" s="7" t="s">
        <v>193</v>
      </c>
      <c r="F23" s="234" t="s">
        <v>124</v>
      </c>
      <c r="G23" s="454">
        <v>1439.56</v>
      </c>
      <c r="H23" s="29"/>
    </row>
    <row r="24" spans="1:8" s="228" customFormat="1" ht="19.5">
      <c r="A24" s="30" t="s">
        <v>130</v>
      </c>
      <c r="B24" s="16" t="s">
        <v>122</v>
      </c>
      <c r="C24" s="233" t="s">
        <v>128</v>
      </c>
      <c r="D24" s="562" t="s">
        <v>228</v>
      </c>
      <c r="E24" s="7" t="s">
        <v>193</v>
      </c>
      <c r="F24" s="234" t="s">
        <v>131</v>
      </c>
      <c r="G24" s="454">
        <v>24.538</v>
      </c>
      <c r="H24" s="29"/>
    </row>
    <row r="25" spans="1:8" s="228" customFormat="1" ht="19.5">
      <c r="A25" s="30" t="s">
        <v>132</v>
      </c>
      <c r="B25" s="16" t="s">
        <v>122</v>
      </c>
      <c r="C25" s="233" t="s">
        <v>128</v>
      </c>
      <c r="D25" s="562" t="s">
        <v>228</v>
      </c>
      <c r="E25" s="7" t="s">
        <v>193</v>
      </c>
      <c r="F25" s="234" t="s">
        <v>133</v>
      </c>
      <c r="G25" s="454">
        <v>25.262</v>
      </c>
      <c r="H25" s="29"/>
    </row>
    <row r="26" spans="1:8" s="228" customFormat="1" ht="37.5">
      <c r="A26" s="53" t="s">
        <v>140</v>
      </c>
      <c r="B26" s="27" t="s">
        <v>122</v>
      </c>
      <c r="C26" s="119" t="s">
        <v>134</v>
      </c>
      <c r="D26" s="119"/>
      <c r="E26" s="235"/>
      <c r="F26" s="236"/>
      <c r="G26" s="455">
        <f>+G27</f>
        <v>26.04</v>
      </c>
      <c r="H26" s="29"/>
    </row>
    <row r="27" spans="1:37" s="229" customFormat="1" ht="19.5">
      <c r="A27" s="14" t="s">
        <v>231</v>
      </c>
      <c r="B27" s="221" t="s">
        <v>122</v>
      </c>
      <c r="C27" s="222" t="s">
        <v>134</v>
      </c>
      <c r="D27" s="563" t="s">
        <v>230</v>
      </c>
      <c r="E27" s="3" t="s">
        <v>189</v>
      </c>
      <c r="F27" s="223"/>
      <c r="G27" s="451">
        <f>+G28+G33+G38</f>
        <v>26.04</v>
      </c>
      <c r="H27" s="29"/>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7" s="229" customFormat="1" ht="19.5">
      <c r="A28" s="13" t="s">
        <v>233</v>
      </c>
      <c r="B28" s="124" t="s">
        <v>122</v>
      </c>
      <c r="C28" s="226" t="s">
        <v>134</v>
      </c>
      <c r="D28" s="497" t="s">
        <v>232</v>
      </c>
      <c r="E28" s="5" t="s">
        <v>189</v>
      </c>
      <c r="F28" s="227"/>
      <c r="G28" s="452">
        <f>+G29</f>
        <v>26.04</v>
      </c>
      <c r="H28" s="29"/>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1:8" s="228" customFormat="1" ht="19.5">
      <c r="A29" s="38" t="s">
        <v>194</v>
      </c>
      <c r="B29" s="51" t="s">
        <v>122</v>
      </c>
      <c r="C29" s="230" t="s">
        <v>134</v>
      </c>
      <c r="D29" s="255" t="s">
        <v>232</v>
      </c>
      <c r="E29" s="41" t="s">
        <v>193</v>
      </c>
      <c r="F29" s="231"/>
      <c r="G29" s="453">
        <f>SUM(G30:G32)</f>
        <v>26.04</v>
      </c>
      <c r="H29" s="29"/>
    </row>
    <row r="30" spans="1:8" s="228" customFormat="1" ht="43.5" customHeight="1" hidden="1">
      <c r="A30" s="28" t="s">
        <v>129</v>
      </c>
      <c r="B30" s="16" t="s">
        <v>122</v>
      </c>
      <c r="C30" s="233" t="s">
        <v>134</v>
      </c>
      <c r="D30" s="562" t="s">
        <v>232</v>
      </c>
      <c r="E30" s="33" t="s">
        <v>193</v>
      </c>
      <c r="F30" s="234" t="s">
        <v>124</v>
      </c>
      <c r="G30" s="454"/>
      <c r="H30" s="29"/>
    </row>
    <row r="31" spans="1:8" s="228" customFormat="1" ht="19.5">
      <c r="A31" s="30" t="s">
        <v>130</v>
      </c>
      <c r="B31" s="16" t="s">
        <v>122</v>
      </c>
      <c r="C31" s="233" t="s">
        <v>134</v>
      </c>
      <c r="D31" s="562" t="s">
        <v>232</v>
      </c>
      <c r="E31" s="33" t="s">
        <v>193</v>
      </c>
      <c r="F31" s="234" t="s">
        <v>131</v>
      </c>
      <c r="G31" s="454">
        <v>26.04</v>
      </c>
      <c r="H31" s="29"/>
    </row>
    <row r="32" spans="1:8" s="228" customFormat="1" ht="19.5" hidden="1">
      <c r="A32" s="30" t="s">
        <v>132</v>
      </c>
      <c r="B32" s="16" t="s">
        <v>122</v>
      </c>
      <c r="C32" s="233" t="s">
        <v>134</v>
      </c>
      <c r="D32" s="562" t="s">
        <v>232</v>
      </c>
      <c r="E32" s="33" t="s">
        <v>193</v>
      </c>
      <c r="F32" s="234" t="s">
        <v>133</v>
      </c>
      <c r="G32" s="454"/>
      <c r="H32" s="29"/>
    </row>
    <row r="33" spans="1:37" s="229" customFormat="1" ht="19.5" hidden="1">
      <c r="A33" s="13" t="s">
        <v>235</v>
      </c>
      <c r="B33" s="124" t="s">
        <v>122</v>
      </c>
      <c r="C33" s="226" t="s">
        <v>134</v>
      </c>
      <c r="D33" s="497" t="s">
        <v>234</v>
      </c>
      <c r="E33" s="5" t="s">
        <v>189</v>
      </c>
      <c r="F33" s="227"/>
      <c r="G33" s="452">
        <f>+G34</f>
        <v>0</v>
      </c>
      <c r="H33" s="29"/>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row>
    <row r="34" spans="1:8" s="228" customFormat="1" ht="19.5" hidden="1">
      <c r="A34" s="38" t="s">
        <v>194</v>
      </c>
      <c r="B34" s="51" t="s">
        <v>122</v>
      </c>
      <c r="C34" s="230" t="s">
        <v>134</v>
      </c>
      <c r="D34" s="255" t="s">
        <v>234</v>
      </c>
      <c r="E34" s="41" t="s">
        <v>193</v>
      </c>
      <c r="F34" s="231"/>
      <c r="G34" s="453">
        <f>SUM(G35:G37)</f>
        <v>0</v>
      </c>
      <c r="H34" s="29"/>
    </row>
    <row r="35" spans="1:8" s="228" customFormat="1" ht="43.5" customHeight="1" hidden="1">
      <c r="A35" s="28" t="s">
        <v>129</v>
      </c>
      <c r="B35" s="16" t="s">
        <v>122</v>
      </c>
      <c r="C35" s="233" t="s">
        <v>134</v>
      </c>
      <c r="D35" s="562" t="s">
        <v>234</v>
      </c>
      <c r="E35" s="33" t="s">
        <v>193</v>
      </c>
      <c r="F35" s="234" t="s">
        <v>124</v>
      </c>
      <c r="G35" s="454"/>
      <c r="H35" s="29"/>
    </row>
    <row r="36" spans="1:8" s="228" customFormat="1" ht="19.5" hidden="1">
      <c r="A36" s="30" t="s">
        <v>130</v>
      </c>
      <c r="B36" s="16" t="s">
        <v>122</v>
      </c>
      <c r="C36" s="233" t="s">
        <v>134</v>
      </c>
      <c r="D36" s="562" t="s">
        <v>234</v>
      </c>
      <c r="E36" s="33" t="s">
        <v>193</v>
      </c>
      <c r="F36" s="234" t="s">
        <v>131</v>
      </c>
      <c r="G36" s="454"/>
      <c r="H36" s="29"/>
    </row>
    <row r="37" spans="1:8" s="228" customFormat="1" ht="19.5" hidden="1">
      <c r="A37" s="30" t="s">
        <v>132</v>
      </c>
      <c r="B37" s="16" t="s">
        <v>122</v>
      </c>
      <c r="C37" s="233" t="s">
        <v>134</v>
      </c>
      <c r="D37" s="562" t="s">
        <v>234</v>
      </c>
      <c r="E37" s="33" t="s">
        <v>193</v>
      </c>
      <c r="F37" s="234" t="s">
        <v>133</v>
      </c>
      <c r="G37" s="454"/>
      <c r="H37" s="29"/>
    </row>
    <row r="38" spans="1:37" s="229" customFormat="1" ht="19.5" hidden="1">
      <c r="A38" s="13" t="s">
        <v>237</v>
      </c>
      <c r="B38" s="124" t="s">
        <v>122</v>
      </c>
      <c r="C38" s="226" t="s">
        <v>134</v>
      </c>
      <c r="D38" s="497" t="s">
        <v>236</v>
      </c>
      <c r="E38" s="5" t="s">
        <v>189</v>
      </c>
      <c r="F38" s="227"/>
      <c r="G38" s="452">
        <f>+G39</f>
        <v>0</v>
      </c>
      <c r="H38" s="29"/>
      <c r="I38" s="228"/>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row>
    <row r="39" spans="1:8" s="228" customFormat="1" ht="19.5" hidden="1">
      <c r="A39" s="38" t="s">
        <v>194</v>
      </c>
      <c r="B39" s="51" t="s">
        <v>122</v>
      </c>
      <c r="C39" s="230" t="s">
        <v>134</v>
      </c>
      <c r="D39" s="255" t="s">
        <v>236</v>
      </c>
      <c r="E39" s="41" t="s">
        <v>193</v>
      </c>
      <c r="F39" s="231"/>
      <c r="G39" s="453">
        <f>SUM(G40:G42)</f>
        <v>0</v>
      </c>
      <c r="H39" s="29"/>
    </row>
    <row r="40" spans="1:8" s="228" customFormat="1" ht="43.5" customHeight="1" hidden="1">
      <c r="A40" s="28" t="s">
        <v>129</v>
      </c>
      <c r="B40" s="16" t="s">
        <v>122</v>
      </c>
      <c r="C40" s="233" t="s">
        <v>134</v>
      </c>
      <c r="D40" s="562" t="s">
        <v>236</v>
      </c>
      <c r="E40" s="33" t="s">
        <v>193</v>
      </c>
      <c r="F40" s="234" t="s">
        <v>124</v>
      </c>
      <c r="G40" s="454"/>
      <c r="H40" s="29"/>
    </row>
    <row r="41" spans="1:8" s="228" customFormat="1" ht="19.5" hidden="1">
      <c r="A41" s="30" t="s">
        <v>130</v>
      </c>
      <c r="B41" s="16" t="s">
        <v>122</v>
      </c>
      <c r="C41" s="233" t="s">
        <v>134</v>
      </c>
      <c r="D41" s="562" t="s">
        <v>236</v>
      </c>
      <c r="E41" s="33" t="s">
        <v>193</v>
      </c>
      <c r="F41" s="234" t="s">
        <v>131</v>
      </c>
      <c r="G41" s="454"/>
      <c r="H41" s="29"/>
    </row>
    <row r="42" spans="1:8" s="228" customFormat="1" ht="19.5" hidden="1">
      <c r="A42" s="30" t="s">
        <v>132</v>
      </c>
      <c r="B42" s="16" t="s">
        <v>122</v>
      </c>
      <c r="C42" s="233" t="s">
        <v>134</v>
      </c>
      <c r="D42" s="562" t="s">
        <v>236</v>
      </c>
      <c r="E42" s="33" t="s">
        <v>193</v>
      </c>
      <c r="F42" s="234" t="s">
        <v>133</v>
      </c>
      <c r="G42" s="454"/>
      <c r="H42" s="29"/>
    </row>
    <row r="43" spans="1:8" s="228" customFormat="1" ht="37.5" hidden="1">
      <c r="A43" s="50" t="s">
        <v>239</v>
      </c>
      <c r="B43" s="51" t="s">
        <v>122</v>
      </c>
      <c r="C43" s="230" t="s">
        <v>134</v>
      </c>
      <c r="D43" s="564" t="s">
        <v>236</v>
      </c>
      <c r="E43" s="44" t="s">
        <v>238</v>
      </c>
      <c r="F43" s="231"/>
      <c r="G43" s="453">
        <f>+G44</f>
        <v>0</v>
      </c>
      <c r="H43" s="29"/>
    </row>
    <row r="44" spans="1:8" s="204" customFormat="1" ht="18.75" hidden="1">
      <c r="A44" s="28" t="s">
        <v>135</v>
      </c>
      <c r="B44" s="16" t="s">
        <v>122</v>
      </c>
      <c r="C44" s="16" t="s">
        <v>134</v>
      </c>
      <c r="D44" s="565" t="s">
        <v>236</v>
      </c>
      <c r="E44" s="37" t="s">
        <v>238</v>
      </c>
      <c r="F44" s="16" t="s">
        <v>136</v>
      </c>
      <c r="G44" s="456"/>
      <c r="H44" s="197"/>
    </row>
    <row r="45" spans="1:8" s="204" customFormat="1" ht="18.75" hidden="1">
      <c r="A45" s="237" t="s">
        <v>137</v>
      </c>
      <c r="B45" s="220" t="s">
        <v>122</v>
      </c>
      <c r="C45" s="216" t="s">
        <v>138</v>
      </c>
      <c r="D45" s="218"/>
      <c r="E45" s="219"/>
      <c r="F45" s="238"/>
      <c r="G45" s="450">
        <f>G46</f>
        <v>0</v>
      </c>
      <c r="H45" s="197"/>
    </row>
    <row r="46" spans="1:8" s="204" customFormat="1" ht="18.75" hidden="1">
      <c r="A46" s="239" t="s">
        <v>241</v>
      </c>
      <c r="B46" s="240" t="s">
        <v>122</v>
      </c>
      <c r="C46" s="241" t="s">
        <v>138</v>
      </c>
      <c r="D46" s="566" t="s">
        <v>240</v>
      </c>
      <c r="E46" s="242" t="s">
        <v>189</v>
      </c>
      <c r="F46" s="176"/>
      <c r="G46" s="457">
        <f>G47</f>
        <v>0</v>
      </c>
      <c r="H46" s="197"/>
    </row>
    <row r="47" spans="1:37" s="229" customFormat="1" ht="19.5" hidden="1">
      <c r="A47" s="13" t="s">
        <v>246</v>
      </c>
      <c r="B47" s="124" t="s">
        <v>122</v>
      </c>
      <c r="C47" s="226" t="s">
        <v>138</v>
      </c>
      <c r="D47" s="252" t="s">
        <v>245</v>
      </c>
      <c r="E47" s="55" t="s">
        <v>189</v>
      </c>
      <c r="F47" s="227"/>
      <c r="G47" s="452">
        <f>+G48</f>
        <v>0</v>
      </c>
      <c r="H47" s="29"/>
      <c r="I47" s="228"/>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row>
    <row r="48" spans="1:37" s="229" customFormat="1" ht="19.5" hidden="1">
      <c r="A48" s="38" t="s">
        <v>248</v>
      </c>
      <c r="B48" s="51" t="s">
        <v>122</v>
      </c>
      <c r="C48" s="230" t="s">
        <v>138</v>
      </c>
      <c r="D48" s="301" t="s">
        <v>245</v>
      </c>
      <c r="E48" s="57" t="s">
        <v>247</v>
      </c>
      <c r="F48" s="231"/>
      <c r="G48" s="453">
        <f>+G49</f>
        <v>0</v>
      </c>
      <c r="H48" s="29"/>
      <c r="I48" s="228"/>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row>
    <row r="49" spans="1:8" s="204" customFormat="1" ht="18.75" hidden="1">
      <c r="A49" s="243" t="s">
        <v>130</v>
      </c>
      <c r="B49" s="16" t="s">
        <v>122</v>
      </c>
      <c r="C49" s="16" t="s">
        <v>138</v>
      </c>
      <c r="D49" s="303" t="s">
        <v>245</v>
      </c>
      <c r="E49" s="59" t="s">
        <v>247</v>
      </c>
      <c r="F49" s="16" t="s">
        <v>131</v>
      </c>
      <c r="G49" s="456"/>
      <c r="H49" s="197"/>
    </row>
    <row r="50" spans="1:8" s="152" customFormat="1" ht="20.25" customHeight="1" hidden="1">
      <c r="A50" s="53" t="s">
        <v>251</v>
      </c>
      <c r="B50" s="27" t="s">
        <v>122</v>
      </c>
      <c r="C50" s="60">
        <v>11</v>
      </c>
      <c r="D50" s="218"/>
      <c r="E50" s="219"/>
      <c r="F50" s="26"/>
      <c r="G50" s="450">
        <f>G51</f>
        <v>0</v>
      </c>
      <c r="H50" s="105"/>
    </row>
    <row r="51" spans="1:8" s="152" customFormat="1" ht="20.25" customHeight="1" hidden="1">
      <c r="A51" s="61" t="s">
        <v>141</v>
      </c>
      <c r="B51" s="101" t="s">
        <v>122</v>
      </c>
      <c r="C51" s="62">
        <v>11</v>
      </c>
      <c r="D51" s="567" t="s">
        <v>249</v>
      </c>
      <c r="E51" s="244" t="s">
        <v>189</v>
      </c>
      <c r="F51" s="245"/>
      <c r="G51" s="458">
        <f>G52</f>
        <v>0</v>
      </c>
      <c r="H51" s="105"/>
    </row>
    <row r="52" spans="1:8" s="152" customFormat="1" ht="20.25" customHeight="1" hidden="1">
      <c r="A52" s="63" t="s">
        <v>142</v>
      </c>
      <c r="B52" s="102" t="s">
        <v>122</v>
      </c>
      <c r="C52" s="64">
        <v>11</v>
      </c>
      <c r="D52" s="568" t="s">
        <v>250</v>
      </c>
      <c r="E52" s="246" t="s">
        <v>189</v>
      </c>
      <c r="F52" s="247"/>
      <c r="G52" s="459">
        <f>G53</f>
        <v>0</v>
      </c>
      <c r="H52" s="105"/>
    </row>
    <row r="53" spans="1:8" s="152" customFormat="1" ht="18.75" hidden="1">
      <c r="A53" s="106" t="s">
        <v>252</v>
      </c>
      <c r="B53" s="42" t="s">
        <v>122</v>
      </c>
      <c r="C53" s="69">
        <v>11</v>
      </c>
      <c r="D53" s="69" t="s">
        <v>250</v>
      </c>
      <c r="E53" s="71">
        <v>1403</v>
      </c>
      <c r="F53" s="248"/>
      <c r="G53" s="460">
        <f>G54</f>
        <v>0</v>
      </c>
      <c r="H53" s="105"/>
    </row>
    <row r="54" spans="1:8" s="152" customFormat="1" ht="20.25" customHeight="1" hidden="1">
      <c r="A54" s="30" t="s">
        <v>132</v>
      </c>
      <c r="B54" s="16" t="s">
        <v>122</v>
      </c>
      <c r="C54" s="66">
        <v>11</v>
      </c>
      <c r="D54" s="569" t="s">
        <v>250</v>
      </c>
      <c r="E54" s="68">
        <v>1403</v>
      </c>
      <c r="F54" s="16" t="s">
        <v>133</v>
      </c>
      <c r="G54" s="461"/>
      <c r="H54" s="105"/>
    </row>
    <row r="55" spans="1:8" s="152" customFormat="1" ht="18.75">
      <c r="A55" s="52" t="s">
        <v>143</v>
      </c>
      <c r="B55" s="216" t="s">
        <v>122</v>
      </c>
      <c r="C55" s="217" t="s">
        <v>144</v>
      </c>
      <c r="D55" s="72"/>
      <c r="E55" s="73"/>
      <c r="F55" s="220"/>
      <c r="G55" s="450">
        <f>G56+G60+G66+G73</f>
        <v>8787.375</v>
      </c>
      <c r="H55" s="105"/>
    </row>
    <row r="56" spans="1:8" s="251" customFormat="1" ht="56.25" hidden="1">
      <c r="A56" s="81" t="s">
        <v>291</v>
      </c>
      <c r="B56" s="110" t="s">
        <v>122</v>
      </c>
      <c r="C56" s="249" t="s">
        <v>144</v>
      </c>
      <c r="D56" s="398" t="s">
        <v>145</v>
      </c>
      <c r="E56" s="175" t="s">
        <v>189</v>
      </c>
      <c r="F56" s="250"/>
      <c r="G56" s="457">
        <f>+G57</f>
        <v>0</v>
      </c>
      <c r="H56" s="9"/>
    </row>
    <row r="57" spans="1:8" s="251" customFormat="1" ht="56.25" hidden="1">
      <c r="A57" s="63" t="s">
        <v>292</v>
      </c>
      <c r="B57" s="102" t="s">
        <v>122</v>
      </c>
      <c r="C57" s="252" t="s">
        <v>144</v>
      </c>
      <c r="D57" s="568" t="s">
        <v>198</v>
      </c>
      <c r="E57" s="246" t="s">
        <v>189</v>
      </c>
      <c r="F57" s="253"/>
      <c r="G57" s="462">
        <f>+G58</f>
        <v>0</v>
      </c>
      <c r="H57" s="9"/>
    </row>
    <row r="58" spans="1:8" s="152" customFormat="1" ht="18.75" hidden="1">
      <c r="A58" s="182" t="s">
        <v>199</v>
      </c>
      <c r="B58" s="254" t="s">
        <v>122</v>
      </c>
      <c r="C58" s="255" t="s">
        <v>144</v>
      </c>
      <c r="D58" s="69" t="s">
        <v>198</v>
      </c>
      <c r="E58" s="71">
        <v>1434</v>
      </c>
      <c r="F58" s="256"/>
      <c r="G58" s="463">
        <f>G59</f>
        <v>0</v>
      </c>
      <c r="H58" s="105"/>
    </row>
    <row r="59" spans="1:8" s="152" customFormat="1" ht="18.75" hidden="1">
      <c r="A59" s="257" t="s">
        <v>130</v>
      </c>
      <c r="B59" s="20" t="s">
        <v>122</v>
      </c>
      <c r="C59" s="20" t="s">
        <v>144</v>
      </c>
      <c r="D59" s="569" t="s">
        <v>198</v>
      </c>
      <c r="E59" s="68">
        <v>1434</v>
      </c>
      <c r="F59" s="20" t="s">
        <v>131</v>
      </c>
      <c r="G59" s="461">
        <v>0</v>
      </c>
      <c r="H59" s="105"/>
    </row>
    <row r="60" spans="1:8" s="251" customFormat="1" ht="56.25">
      <c r="A60" s="81" t="s">
        <v>293</v>
      </c>
      <c r="B60" s="110" t="s">
        <v>122</v>
      </c>
      <c r="C60" s="249" t="s">
        <v>144</v>
      </c>
      <c r="D60" s="398" t="s">
        <v>146</v>
      </c>
      <c r="E60" s="175" t="s">
        <v>189</v>
      </c>
      <c r="F60" s="250"/>
      <c r="G60" s="457">
        <f>+G61</f>
        <v>136.79</v>
      </c>
      <c r="H60" s="9"/>
    </row>
    <row r="61" spans="1:8" s="251" customFormat="1" ht="37.5">
      <c r="A61" s="63" t="s">
        <v>294</v>
      </c>
      <c r="B61" s="102" t="s">
        <v>122</v>
      </c>
      <c r="C61" s="252" t="s">
        <v>144</v>
      </c>
      <c r="D61" s="570" t="s">
        <v>209</v>
      </c>
      <c r="E61" s="258" t="s">
        <v>189</v>
      </c>
      <c r="F61" s="247"/>
      <c r="G61" s="459">
        <f>+G62+G64</f>
        <v>136.79</v>
      </c>
      <c r="H61" s="9"/>
    </row>
    <row r="62" spans="1:248" s="228" customFormat="1" ht="19.5">
      <c r="A62" s="38" t="s">
        <v>211</v>
      </c>
      <c r="B62" s="51" t="s">
        <v>122</v>
      </c>
      <c r="C62" s="230" t="s">
        <v>144</v>
      </c>
      <c r="D62" s="301" t="s">
        <v>209</v>
      </c>
      <c r="E62" s="57" t="s">
        <v>210</v>
      </c>
      <c r="F62" s="259"/>
      <c r="G62" s="464">
        <f>+G63</f>
        <v>130.59</v>
      </c>
      <c r="H62" s="9"/>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251"/>
      <c r="DC62" s="251"/>
      <c r="DD62" s="251"/>
      <c r="DE62" s="251"/>
      <c r="DF62" s="251"/>
      <c r="DG62" s="251"/>
      <c r="DH62" s="251"/>
      <c r="DI62" s="251"/>
      <c r="DJ62" s="251"/>
      <c r="DK62" s="251"/>
      <c r="DL62" s="251"/>
      <c r="DM62" s="251"/>
      <c r="DN62" s="251"/>
      <c r="DO62" s="251"/>
      <c r="DP62" s="251"/>
      <c r="DQ62" s="251"/>
      <c r="DR62" s="251"/>
      <c r="DS62" s="251"/>
      <c r="DT62" s="251"/>
      <c r="DU62" s="251"/>
      <c r="DV62" s="251"/>
      <c r="DW62" s="251"/>
      <c r="DX62" s="251"/>
      <c r="DY62" s="251"/>
      <c r="DZ62" s="251"/>
      <c r="EA62" s="251"/>
      <c r="EB62" s="251"/>
      <c r="EC62" s="251"/>
      <c r="ED62" s="251"/>
      <c r="EE62" s="251"/>
      <c r="EF62" s="251"/>
      <c r="EG62" s="251"/>
      <c r="EH62" s="251"/>
      <c r="EI62" s="251"/>
      <c r="EJ62" s="251"/>
      <c r="EK62" s="251"/>
      <c r="EL62" s="251"/>
      <c r="EM62" s="251"/>
      <c r="EN62" s="251"/>
      <c r="EO62" s="251"/>
      <c r="EP62" s="251"/>
      <c r="EQ62" s="251"/>
      <c r="ER62" s="251"/>
      <c r="ES62" s="251"/>
      <c r="ET62" s="251"/>
      <c r="EU62" s="251"/>
      <c r="EV62" s="251"/>
      <c r="EW62" s="251"/>
      <c r="EX62" s="251"/>
      <c r="EY62" s="251"/>
      <c r="EZ62" s="251"/>
      <c r="FA62" s="251"/>
      <c r="FB62" s="251"/>
      <c r="FC62" s="251"/>
      <c r="FD62" s="251"/>
      <c r="FE62" s="251"/>
      <c r="FF62" s="251"/>
      <c r="FG62" s="251"/>
      <c r="FH62" s="251"/>
      <c r="FI62" s="251"/>
      <c r="FJ62" s="251"/>
      <c r="FK62" s="251"/>
      <c r="FL62" s="251"/>
      <c r="FM62" s="251"/>
      <c r="FN62" s="251"/>
      <c r="FO62" s="251"/>
      <c r="FP62" s="251"/>
      <c r="FQ62" s="251"/>
      <c r="FR62" s="251"/>
      <c r="FS62" s="251"/>
      <c r="FT62" s="251"/>
      <c r="FU62" s="251"/>
      <c r="FV62" s="251"/>
      <c r="FW62" s="251"/>
      <c r="FX62" s="251"/>
      <c r="FY62" s="251"/>
      <c r="FZ62" s="251"/>
      <c r="GA62" s="251"/>
      <c r="GB62" s="251"/>
      <c r="GC62" s="251"/>
      <c r="GD62" s="251"/>
      <c r="GE62" s="251"/>
      <c r="GF62" s="251"/>
      <c r="GG62" s="251"/>
      <c r="GH62" s="251"/>
      <c r="GI62" s="251"/>
      <c r="GJ62" s="251"/>
      <c r="GK62" s="251"/>
      <c r="GL62" s="251"/>
      <c r="GM62" s="251"/>
      <c r="GN62" s="251"/>
      <c r="GO62" s="251"/>
      <c r="GP62" s="251"/>
      <c r="GQ62" s="251"/>
      <c r="GR62" s="251"/>
      <c r="GS62" s="251"/>
      <c r="GT62" s="251"/>
      <c r="GU62" s="251"/>
      <c r="GV62" s="251"/>
      <c r="GW62" s="251"/>
      <c r="GX62" s="251"/>
      <c r="GY62" s="251"/>
      <c r="GZ62" s="251"/>
      <c r="HA62" s="251"/>
      <c r="HB62" s="251"/>
      <c r="HC62" s="251"/>
      <c r="HD62" s="251"/>
      <c r="HE62" s="251"/>
      <c r="HF62" s="251"/>
      <c r="HG62" s="251"/>
      <c r="HH62" s="251"/>
      <c r="HI62" s="251"/>
      <c r="HJ62" s="251"/>
      <c r="HK62" s="251"/>
      <c r="HL62" s="251"/>
      <c r="HM62" s="251"/>
      <c r="HN62" s="251"/>
      <c r="HO62" s="251"/>
      <c r="HP62" s="251"/>
      <c r="HQ62" s="251"/>
      <c r="HR62" s="251"/>
      <c r="HS62" s="251"/>
      <c r="HT62" s="251"/>
      <c r="HU62" s="251"/>
      <c r="HV62" s="251"/>
      <c r="HW62" s="251"/>
      <c r="HX62" s="251"/>
      <c r="HY62" s="251"/>
      <c r="HZ62" s="251"/>
      <c r="IA62" s="251"/>
      <c r="IB62" s="251"/>
      <c r="IC62" s="251"/>
      <c r="ID62" s="251"/>
      <c r="IE62" s="251"/>
      <c r="IF62" s="251"/>
      <c r="IG62" s="251"/>
      <c r="IH62" s="251"/>
      <c r="II62" s="251"/>
      <c r="IJ62" s="251"/>
      <c r="IK62" s="251"/>
      <c r="IL62" s="251"/>
      <c r="IM62" s="251"/>
      <c r="IN62" s="251"/>
    </row>
    <row r="63" spans="1:248" s="228" customFormat="1" ht="19.5">
      <c r="A63" s="260" t="s">
        <v>130</v>
      </c>
      <c r="B63" s="16" t="s">
        <v>122</v>
      </c>
      <c r="C63" s="16" t="s">
        <v>144</v>
      </c>
      <c r="D63" s="303" t="s">
        <v>209</v>
      </c>
      <c r="E63" s="59" t="s">
        <v>210</v>
      </c>
      <c r="F63" s="16" t="s">
        <v>131</v>
      </c>
      <c r="G63" s="461">
        <v>130.59</v>
      </c>
      <c r="H63" s="9"/>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1"/>
      <c r="DL63" s="251"/>
      <c r="DM63" s="251"/>
      <c r="DN63" s="251"/>
      <c r="DO63" s="251"/>
      <c r="DP63" s="251"/>
      <c r="DQ63" s="251"/>
      <c r="DR63" s="251"/>
      <c r="DS63" s="251"/>
      <c r="DT63" s="251"/>
      <c r="DU63" s="251"/>
      <c r="DV63" s="251"/>
      <c r="DW63" s="251"/>
      <c r="DX63" s="251"/>
      <c r="DY63" s="251"/>
      <c r="DZ63" s="251"/>
      <c r="EA63" s="251"/>
      <c r="EB63" s="251"/>
      <c r="EC63" s="251"/>
      <c r="ED63" s="251"/>
      <c r="EE63" s="251"/>
      <c r="EF63" s="251"/>
      <c r="EG63" s="251"/>
      <c r="EH63" s="251"/>
      <c r="EI63" s="251"/>
      <c r="EJ63" s="251"/>
      <c r="EK63" s="251"/>
      <c r="EL63" s="251"/>
      <c r="EM63" s="251"/>
      <c r="EN63" s="251"/>
      <c r="EO63" s="251"/>
      <c r="EP63" s="251"/>
      <c r="EQ63" s="251"/>
      <c r="ER63" s="251"/>
      <c r="ES63" s="251"/>
      <c r="ET63" s="251"/>
      <c r="EU63" s="251"/>
      <c r="EV63" s="251"/>
      <c r="EW63" s="251"/>
      <c r="EX63" s="251"/>
      <c r="EY63" s="251"/>
      <c r="EZ63" s="251"/>
      <c r="FA63" s="251"/>
      <c r="FB63" s="251"/>
      <c r="FC63" s="251"/>
      <c r="FD63" s="251"/>
      <c r="FE63" s="251"/>
      <c r="FF63" s="251"/>
      <c r="FG63" s="251"/>
      <c r="FH63" s="251"/>
      <c r="FI63" s="251"/>
      <c r="FJ63" s="251"/>
      <c r="FK63" s="251"/>
      <c r="FL63" s="251"/>
      <c r="FM63" s="251"/>
      <c r="FN63" s="251"/>
      <c r="FO63" s="251"/>
      <c r="FP63" s="251"/>
      <c r="FQ63" s="251"/>
      <c r="FR63" s="251"/>
      <c r="FS63" s="251"/>
      <c r="FT63" s="251"/>
      <c r="FU63" s="251"/>
      <c r="FV63" s="251"/>
      <c r="FW63" s="251"/>
      <c r="FX63" s="251"/>
      <c r="FY63" s="251"/>
      <c r="FZ63" s="251"/>
      <c r="GA63" s="251"/>
      <c r="GB63" s="251"/>
      <c r="GC63" s="251"/>
      <c r="GD63" s="251"/>
      <c r="GE63" s="251"/>
      <c r="GF63" s="251"/>
      <c r="GG63" s="251"/>
      <c r="GH63" s="251"/>
      <c r="GI63" s="251"/>
      <c r="GJ63" s="251"/>
      <c r="GK63" s="251"/>
      <c r="GL63" s="251"/>
      <c r="GM63" s="251"/>
      <c r="GN63" s="251"/>
      <c r="GO63" s="251"/>
      <c r="GP63" s="251"/>
      <c r="GQ63" s="251"/>
      <c r="GR63" s="251"/>
      <c r="GS63" s="251"/>
      <c r="GT63" s="251"/>
      <c r="GU63" s="251"/>
      <c r="GV63" s="251"/>
      <c r="GW63" s="251"/>
      <c r="GX63" s="251"/>
      <c r="GY63" s="251"/>
      <c r="GZ63" s="251"/>
      <c r="HA63" s="251"/>
      <c r="HB63" s="251"/>
      <c r="HC63" s="251"/>
      <c r="HD63" s="251"/>
      <c r="HE63" s="251"/>
      <c r="HF63" s="251"/>
      <c r="HG63" s="251"/>
      <c r="HH63" s="251"/>
      <c r="HI63" s="251"/>
      <c r="HJ63" s="251"/>
      <c r="HK63" s="251"/>
      <c r="HL63" s="251"/>
      <c r="HM63" s="251"/>
      <c r="HN63" s="251"/>
      <c r="HO63" s="251"/>
      <c r="HP63" s="251"/>
      <c r="HQ63" s="251"/>
      <c r="HR63" s="251"/>
      <c r="HS63" s="251"/>
      <c r="HT63" s="251"/>
      <c r="HU63" s="251"/>
      <c r="HV63" s="251"/>
      <c r="HW63" s="251"/>
      <c r="HX63" s="251"/>
      <c r="HY63" s="251"/>
      <c r="HZ63" s="251"/>
      <c r="IA63" s="251"/>
      <c r="IB63" s="251"/>
      <c r="IC63" s="251"/>
      <c r="ID63" s="251"/>
      <c r="IE63" s="251"/>
      <c r="IF63" s="251"/>
      <c r="IG63" s="251"/>
      <c r="IH63" s="251"/>
      <c r="II63" s="251"/>
      <c r="IJ63" s="251"/>
      <c r="IK63" s="251"/>
      <c r="IL63" s="251"/>
      <c r="IM63" s="251"/>
      <c r="IN63" s="251"/>
    </row>
    <row r="64" spans="1:248" s="228" customFormat="1" ht="37.5">
      <c r="A64" s="38" t="s">
        <v>339</v>
      </c>
      <c r="B64" s="51" t="s">
        <v>122</v>
      </c>
      <c r="C64" s="230" t="s">
        <v>144</v>
      </c>
      <c r="D64" s="301" t="s">
        <v>209</v>
      </c>
      <c r="E64" s="57" t="s">
        <v>338</v>
      </c>
      <c r="F64" s="259"/>
      <c r="G64" s="464">
        <f>+G65</f>
        <v>6.2</v>
      </c>
      <c r="H64" s="9"/>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Q64" s="251"/>
      <c r="AR64" s="251"/>
      <c r="AS64" s="251"/>
      <c r="AT64" s="251"/>
      <c r="AU64" s="251"/>
      <c r="AV64" s="251"/>
      <c r="AW64" s="251"/>
      <c r="AX64" s="251"/>
      <c r="AY64" s="251"/>
      <c r="AZ64" s="251"/>
      <c r="BA64" s="251"/>
      <c r="BB64" s="251"/>
      <c r="BC64" s="251"/>
      <c r="BD64" s="251"/>
      <c r="BE64" s="251"/>
      <c r="BF64" s="251"/>
      <c r="BG64" s="251"/>
      <c r="BH64" s="251"/>
      <c r="BI64" s="251"/>
      <c r="BJ64" s="251"/>
      <c r="BK64" s="251"/>
      <c r="BL64" s="251"/>
      <c r="BM64" s="251"/>
      <c r="BN64" s="251"/>
      <c r="BO64" s="251"/>
      <c r="BP64" s="251"/>
      <c r="BQ64" s="251"/>
      <c r="BR64" s="251"/>
      <c r="BS64" s="251"/>
      <c r="BT64" s="251"/>
      <c r="BU64" s="251"/>
      <c r="BV64" s="251"/>
      <c r="BW64" s="251"/>
      <c r="BX64" s="251"/>
      <c r="BY64" s="251"/>
      <c r="BZ64" s="251"/>
      <c r="CA64" s="251"/>
      <c r="CB64" s="251"/>
      <c r="CC64" s="251"/>
      <c r="CD64" s="251"/>
      <c r="CE64" s="251"/>
      <c r="CF64" s="251"/>
      <c r="CG64" s="251"/>
      <c r="CH64" s="251"/>
      <c r="CI64" s="251"/>
      <c r="CJ64" s="251"/>
      <c r="CK64" s="251"/>
      <c r="CL64" s="251"/>
      <c r="CM64" s="251"/>
      <c r="CN64" s="251"/>
      <c r="CO64" s="251"/>
      <c r="CP64" s="251"/>
      <c r="CQ64" s="251"/>
      <c r="CR64" s="251"/>
      <c r="CS64" s="251"/>
      <c r="CT64" s="251"/>
      <c r="CU64" s="251"/>
      <c r="CV64" s="251"/>
      <c r="CW64" s="251"/>
      <c r="CX64" s="251"/>
      <c r="CY64" s="251"/>
      <c r="CZ64" s="251"/>
      <c r="DA64" s="251"/>
      <c r="DB64" s="251"/>
      <c r="DC64" s="251"/>
      <c r="DD64" s="251"/>
      <c r="DE64" s="251"/>
      <c r="DF64" s="251"/>
      <c r="DG64" s="251"/>
      <c r="DH64" s="251"/>
      <c r="DI64" s="251"/>
      <c r="DJ64" s="251"/>
      <c r="DK64" s="251"/>
      <c r="DL64" s="251"/>
      <c r="DM64" s="251"/>
      <c r="DN64" s="251"/>
      <c r="DO64" s="251"/>
      <c r="DP64" s="251"/>
      <c r="DQ64" s="251"/>
      <c r="DR64" s="251"/>
      <c r="DS64" s="251"/>
      <c r="DT64" s="251"/>
      <c r="DU64" s="251"/>
      <c r="DV64" s="251"/>
      <c r="DW64" s="251"/>
      <c r="DX64" s="251"/>
      <c r="DY64" s="251"/>
      <c r="DZ64" s="251"/>
      <c r="EA64" s="251"/>
      <c r="EB64" s="251"/>
      <c r="EC64" s="251"/>
      <c r="ED64" s="251"/>
      <c r="EE64" s="251"/>
      <c r="EF64" s="251"/>
      <c r="EG64" s="251"/>
      <c r="EH64" s="251"/>
      <c r="EI64" s="251"/>
      <c r="EJ64" s="251"/>
      <c r="EK64" s="251"/>
      <c r="EL64" s="251"/>
      <c r="EM64" s="251"/>
      <c r="EN64" s="251"/>
      <c r="EO64" s="251"/>
      <c r="EP64" s="251"/>
      <c r="EQ64" s="251"/>
      <c r="ER64" s="251"/>
      <c r="ES64" s="251"/>
      <c r="ET64" s="251"/>
      <c r="EU64" s="251"/>
      <c r="EV64" s="251"/>
      <c r="EW64" s="251"/>
      <c r="EX64" s="251"/>
      <c r="EY64" s="251"/>
      <c r="EZ64" s="251"/>
      <c r="FA64" s="251"/>
      <c r="FB64" s="251"/>
      <c r="FC64" s="251"/>
      <c r="FD64" s="251"/>
      <c r="FE64" s="251"/>
      <c r="FF64" s="251"/>
      <c r="FG64" s="251"/>
      <c r="FH64" s="251"/>
      <c r="FI64" s="251"/>
      <c r="FJ64" s="251"/>
      <c r="FK64" s="251"/>
      <c r="FL64" s="251"/>
      <c r="FM64" s="251"/>
      <c r="FN64" s="251"/>
      <c r="FO64" s="251"/>
      <c r="FP64" s="251"/>
      <c r="FQ64" s="251"/>
      <c r="FR64" s="251"/>
      <c r="FS64" s="251"/>
      <c r="FT64" s="251"/>
      <c r="FU64" s="251"/>
      <c r="FV64" s="251"/>
      <c r="FW64" s="251"/>
      <c r="FX64" s="251"/>
      <c r="FY64" s="251"/>
      <c r="FZ64" s="251"/>
      <c r="GA64" s="251"/>
      <c r="GB64" s="251"/>
      <c r="GC64" s="251"/>
      <c r="GD64" s="251"/>
      <c r="GE64" s="251"/>
      <c r="GF64" s="251"/>
      <c r="GG64" s="251"/>
      <c r="GH64" s="251"/>
      <c r="GI64" s="251"/>
      <c r="GJ64" s="251"/>
      <c r="GK64" s="251"/>
      <c r="GL64" s="251"/>
      <c r="GM64" s="251"/>
      <c r="GN64" s="251"/>
      <c r="GO64" s="251"/>
      <c r="GP64" s="251"/>
      <c r="GQ64" s="251"/>
      <c r="GR64" s="251"/>
      <c r="GS64" s="251"/>
      <c r="GT64" s="251"/>
      <c r="GU64" s="251"/>
      <c r="GV64" s="251"/>
      <c r="GW64" s="251"/>
      <c r="GX64" s="251"/>
      <c r="GY64" s="251"/>
      <c r="GZ64" s="251"/>
      <c r="HA64" s="251"/>
      <c r="HB64" s="251"/>
      <c r="HC64" s="251"/>
      <c r="HD64" s="251"/>
      <c r="HE64" s="251"/>
      <c r="HF64" s="251"/>
      <c r="HG64" s="251"/>
      <c r="HH64" s="251"/>
      <c r="HI64" s="251"/>
      <c r="HJ64" s="251"/>
      <c r="HK64" s="251"/>
      <c r="HL64" s="251"/>
      <c r="HM64" s="251"/>
      <c r="HN64" s="251"/>
      <c r="HO64" s="251"/>
      <c r="HP64" s="251"/>
      <c r="HQ64" s="251"/>
      <c r="HR64" s="251"/>
      <c r="HS64" s="251"/>
      <c r="HT64" s="251"/>
      <c r="HU64" s="251"/>
      <c r="HV64" s="251"/>
      <c r="HW64" s="251"/>
      <c r="HX64" s="251"/>
      <c r="HY64" s="251"/>
      <c r="HZ64" s="251"/>
      <c r="IA64" s="251"/>
      <c r="IB64" s="251"/>
      <c r="IC64" s="251"/>
      <c r="ID64" s="251"/>
      <c r="IE64" s="251"/>
      <c r="IF64" s="251"/>
      <c r="IG64" s="251"/>
      <c r="IH64" s="251"/>
      <c r="II64" s="251"/>
      <c r="IJ64" s="251"/>
      <c r="IK64" s="251"/>
      <c r="IL64" s="251"/>
      <c r="IM64" s="251"/>
      <c r="IN64" s="251"/>
    </row>
    <row r="65" spans="1:248" s="228" customFormat="1" ht="56.25">
      <c r="A65" s="482" t="s">
        <v>129</v>
      </c>
      <c r="B65" s="16" t="s">
        <v>122</v>
      </c>
      <c r="C65" s="16" t="s">
        <v>144</v>
      </c>
      <c r="D65" s="562" t="s">
        <v>340</v>
      </c>
      <c r="E65" s="7" t="s">
        <v>338</v>
      </c>
      <c r="F65" s="483" t="s">
        <v>124</v>
      </c>
      <c r="G65" s="484">
        <v>6.2</v>
      </c>
      <c r="H65" s="9"/>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S65" s="251"/>
      <c r="CT65" s="251"/>
      <c r="CU65" s="251"/>
      <c r="CV65" s="251"/>
      <c r="CW65" s="251"/>
      <c r="CX65" s="251"/>
      <c r="CY65" s="251"/>
      <c r="CZ65" s="251"/>
      <c r="DA65" s="251"/>
      <c r="DB65" s="251"/>
      <c r="DC65" s="251"/>
      <c r="DD65" s="251"/>
      <c r="DE65" s="251"/>
      <c r="DF65" s="251"/>
      <c r="DG65" s="251"/>
      <c r="DH65" s="251"/>
      <c r="DI65" s="251"/>
      <c r="DJ65" s="251"/>
      <c r="DK65" s="251"/>
      <c r="DL65" s="251"/>
      <c r="DM65" s="251"/>
      <c r="DN65" s="251"/>
      <c r="DO65" s="251"/>
      <c r="DP65" s="251"/>
      <c r="DQ65" s="251"/>
      <c r="DR65" s="251"/>
      <c r="DS65" s="251"/>
      <c r="DT65" s="251"/>
      <c r="DU65" s="251"/>
      <c r="DV65" s="251"/>
      <c r="DW65" s="251"/>
      <c r="DX65" s="251"/>
      <c r="DY65" s="251"/>
      <c r="DZ65" s="251"/>
      <c r="EA65" s="251"/>
      <c r="EB65" s="251"/>
      <c r="EC65" s="251"/>
      <c r="ED65" s="251"/>
      <c r="EE65" s="251"/>
      <c r="EF65" s="251"/>
      <c r="EG65" s="251"/>
      <c r="EH65" s="251"/>
      <c r="EI65" s="251"/>
      <c r="EJ65" s="251"/>
      <c r="EK65" s="251"/>
      <c r="EL65" s="251"/>
      <c r="EM65" s="251"/>
      <c r="EN65" s="251"/>
      <c r="EO65" s="251"/>
      <c r="EP65" s="251"/>
      <c r="EQ65" s="251"/>
      <c r="ER65" s="251"/>
      <c r="ES65" s="251"/>
      <c r="ET65" s="251"/>
      <c r="EU65" s="251"/>
      <c r="EV65" s="251"/>
      <c r="EW65" s="251"/>
      <c r="EX65" s="251"/>
      <c r="EY65" s="251"/>
      <c r="EZ65" s="251"/>
      <c r="FA65" s="251"/>
      <c r="FB65" s="251"/>
      <c r="FC65" s="251"/>
      <c r="FD65" s="251"/>
      <c r="FE65" s="251"/>
      <c r="FF65" s="251"/>
      <c r="FG65" s="251"/>
      <c r="FH65" s="251"/>
      <c r="FI65" s="251"/>
      <c r="FJ65" s="251"/>
      <c r="FK65" s="251"/>
      <c r="FL65" s="251"/>
      <c r="FM65" s="251"/>
      <c r="FN65" s="251"/>
      <c r="FO65" s="251"/>
      <c r="FP65" s="251"/>
      <c r="FQ65" s="251"/>
      <c r="FR65" s="251"/>
      <c r="FS65" s="251"/>
      <c r="FT65" s="251"/>
      <c r="FU65" s="251"/>
      <c r="FV65" s="251"/>
      <c r="FW65" s="251"/>
      <c r="FX65" s="251"/>
      <c r="FY65" s="251"/>
      <c r="FZ65" s="251"/>
      <c r="GA65" s="251"/>
      <c r="GB65" s="251"/>
      <c r="GC65" s="251"/>
      <c r="GD65" s="251"/>
      <c r="GE65" s="251"/>
      <c r="GF65" s="251"/>
      <c r="GG65" s="251"/>
      <c r="GH65" s="251"/>
      <c r="GI65" s="251"/>
      <c r="GJ65" s="251"/>
      <c r="GK65" s="251"/>
      <c r="GL65" s="251"/>
      <c r="GM65" s="251"/>
      <c r="GN65" s="251"/>
      <c r="GO65" s="251"/>
      <c r="GP65" s="251"/>
      <c r="GQ65" s="251"/>
      <c r="GR65" s="251"/>
      <c r="GS65" s="251"/>
      <c r="GT65" s="251"/>
      <c r="GU65" s="251"/>
      <c r="GV65" s="251"/>
      <c r="GW65" s="251"/>
      <c r="GX65" s="251"/>
      <c r="GY65" s="251"/>
      <c r="GZ65" s="251"/>
      <c r="HA65" s="251"/>
      <c r="HB65" s="251"/>
      <c r="HC65" s="251"/>
      <c r="HD65" s="251"/>
      <c r="HE65" s="251"/>
      <c r="HF65" s="251"/>
      <c r="HG65" s="251"/>
      <c r="HH65" s="251"/>
      <c r="HI65" s="251"/>
      <c r="HJ65" s="251"/>
      <c r="HK65" s="251"/>
      <c r="HL65" s="251"/>
      <c r="HM65" s="251"/>
      <c r="HN65" s="251"/>
      <c r="HO65" s="251"/>
      <c r="HP65" s="251"/>
      <c r="HQ65" s="251"/>
      <c r="HR65" s="251"/>
      <c r="HS65" s="251"/>
      <c r="HT65" s="251"/>
      <c r="HU65" s="251"/>
      <c r="HV65" s="251"/>
      <c r="HW65" s="251"/>
      <c r="HX65" s="251"/>
      <c r="HY65" s="251"/>
      <c r="HZ65" s="251"/>
      <c r="IA65" s="251"/>
      <c r="IB65" s="251"/>
      <c r="IC65" s="251"/>
      <c r="ID65" s="251"/>
      <c r="IE65" s="251"/>
      <c r="IF65" s="251"/>
      <c r="IG65" s="251"/>
      <c r="IH65" s="251"/>
      <c r="II65" s="251"/>
      <c r="IJ65" s="251"/>
      <c r="IK65" s="251"/>
      <c r="IL65" s="251"/>
      <c r="IM65" s="251"/>
      <c r="IN65" s="251"/>
    </row>
    <row r="66" spans="1:8" s="251" customFormat="1" ht="18.75">
      <c r="A66" s="83" t="s">
        <v>241</v>
      </c>
      <c r="B66" s="240" t="s">
        <v>122</v>
      </c>
      <c r="C66" s="84">
        <v>13</v>
      </c>
      <c r="D66" s="571" t="s">
        <v>240</v>
      </c>
      <c r="E66" s="261" t="s">
        <v>189</v>
      </c>
      <c r="F66" s="262"/>
      <c r="G66" s="465">
        <f>+G70+G67</f>
        <v>2273.41</v>
      </c>
      <c r="H66" s="105"/>
    </row>
    <row r="67" spans="1:8" s="152" customFormat="1" ht="18.75">
      <c r="A67" s="63" t="s">
        <v>243</v>
      </c>
      <c r="B67" s="263" t="s">
        <v>122</v>
      </c>
      <c r="C67" s="75">
        <v>13</v>
      </c>
      <c r="D67" s="572" t="s">
        <v>242</v>
      </c>
      <c r="E67" s="264" t="s">
        <v>189</v>
      </c>
      <c r="F67" s="265"/>
      <c r="G67" s="459">
        <f>G68</f>
        <v>2216.41</v>
      </c>
      <c r="H67" s="105"/>
    </row>
    <row r="68" spans="1:8" s="152" customFormat="1" ht="18.75">
      <c r="A68" s="106" t="s">
        <v>434</v>
      </c>
      <c r="B68" s="163" t="s">
        <v>122</v>
      </c>
      <c r="C68" s="86">
        <v>13</v>
      </c>
      <c r="D68" s="573" t="s">
        <v>242</v>
      </c>
      <c r="E68" s="266" t="s">
        <v>433</v>
      </c>
      <c r="F68" s="166"/>
      <c r="G68" s="460">
        <f>G69</f>
        <v>2216.41</v>
      </c>
      <c r="H68" s="105"/>
    </row>
    <row r="69" spans="1:8" s="152" customFormat="1" ht="18.75">
      <c r="A69" s="257" t="s">
        <v>130</v>
      </c>
      <c r="B69" s="158" t="s">
        <v>122</v>
      </c>
      <c r="C69" s="78">
        <v>13</v>
      </c>
      <c r="D69" s="574" t="s">
        <v>242</v>
      </c>
      <c r="E69" s="160" t="s">
        <v>433</v>
      </c>
      <c r="F69" s="158" t="s">
        <v>131</v>
      </c>
      <c r="G69" s="466">
        <v>2216.41</v>
      </c>
      <c r="H69" s="105"/>
    </row>
    <row r="70" spans="1:8" s="152" customFormat="1" ht="18.75">
      <c r="A70" s="63" t="s">
        <v>243</v>
      </c>
      <c r="B70" s="263" t="s">
        <v>122</v>
      </c>
      <c r="C70" s="75">
        <v>13</v>
      </c>
      <c r="D70" s="572" t="s">
        <v>242</v>
      </c>
      <c r="E70" s="264" t="s">
        <v>189</v>
      </c>
      <c r="F70" s="265"/>
      <c r="G70" s="459">
        <f>G71</f>
        <v>57</v>
      </c>
      <c r="H70" s="105"/>
    </row>
    <row r="71" spans="1:8" s="152" customFormat="1" ht="18.75">
      <c r="A71" s="106" t="s">
        <v>323</v>
      </c>
      <c r="B71" s="163" t="s">
        <v>122</v>
      </c>
      <c r="C71" s="86">
        <v>13</v>
      </c>
      <c r="D71" s="573" t="s">
        <v>242</v>
      </c>
      <c r="E71" s="266" t="s">
        <v>324</v>
      </c>
      <c r="F71" s="166"/>
      <c r="G71" s="460">
        <f>G72</f>
        <v>57</v>
      </c>
      <c r="H71" s="105"/>
    </row>
    <row r="72" spans="1:8" s="152" customFormat="1" ht="18.75">
      <c r="A72" s="257" t="s">
        <v>130</v>
      </c>
      <c r="B72" s="158" t="s">
        <v>122</v>
      </c>
      <c r="C72" s="78">
        <v>13</v>
      </c>
      <c r="D72" s="574" t="s">
        <v>242</v>
      </c>
      <c r="E72" s="160" t="s">
        <v>324</v>
      </c>
      <c r="F72" s="158" t="s">
        <v>131</v>
      </c>
      <c r="G72" s="466">
        <v>57</v>
      </c>
      <c r="H72" s="105"/>
    </row>
    <row r="73" spans="1:8" s="152" customFormat="1" ht="18.75">
      <c r="A73" s="267" t="s">
        <v>296</v>
      </c>
      <c r="B73" s="268" t="s">
        <v>122</v>
      </c>
      <c r="C73" s="268" t="s">
        <v>144</v>
      </c>
      <c r="D73" s="575" t="s">
        <v>295</v>
      </c>
      <c r="E73" s="175" t="s">
        <v>189</v>
      </c>
      <c r="F73" s="269"/>
      <c r="G73" s="457">
        <f>+G74</f>
        <v>6377.175</v>
      </c>
      <c r="H73" s="105"/>
    </row>
    <row r="74" spans="1:8" s="152" customFormat="1" ht="56.25">
      <c r="A74" s="270" t="s">
        <v>297</v>
      </c>
      <c r="B74" s="271" t="s">
        <v>122</v>
      </c>
      <c r="C74" s="271" t="s">
        <v>144</v>
      </c>
      <c r="D74" s="576" t="s">
        <v>298</v>
      </c>
      <c r="E74" s="264" t="s">
        <v>189</v>
      </c>
      <c r="F74" s="273"/>
      <c r="G74" s="459">
        <f>+G75</f>
        <v>6377.175</v>
      </c>
      <c r="H74" s="105"/>
    </row>
    <row r="75" spans="1:254" s="274" customFormat="1" ht="19.5">
      <c r="A75" s="106" t="s">
        <v>192</v>
      </c>
      <c r="B75" s="42" t="s">
        <v>122</v>
      </c>
      <c r="C75" s="42">
        <v>13</v>
      </c>
      <c r="D75" s="42" t="s">
        <v>298</v>
      </c>
      <c r="E75" s="165" t="s">
        <v>191</v>
      </c>
      <c r="F75" s="42"/>
      <c r="G75" s="467">
        <f>SUM(G76:G78)</f>
        <v>6377.175</v>
      </c>
      <c r="H75" s="321"/>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5"/>
      <c r="DT75" s="275"/>
      <c r="DU75" s="275"/>
      <c r="DV75" s="275"/>
      <c r="DW75" s="275"/>
      <c r="DX75" s="275"/>
      <c r="DY75" s="275"/>
      <c r="DZ75" s="275"/>
      <c r="EA75" s="275"/>
      <c r="EB75" s="275"/>
      <c r="EC75" s="275"/>
      <c r="ED75" s="275"/>
      <c r="EE75" s="275"/>
      <c r="EF75" s="275"/>
      <c r="EG75" s="275"/>
      <c r="EH75" s="275"/>
      <c r="EI75" s="275"/>
      <c r="EJ75" s="275"/>
      <c r="EK75" s="275"/>
      <c r="EL75" s="275"/>
      <c r="EM75" s="275"/>
      <c r="EN75" s="275"/>
      <c r="EO75" s="275"/>
      <c r="EP75" s="275"/>
      <c r="EQ75" s="275"/>
      <c r="ER75" s="275"/>
      <c r="ES75" s="275"/>
      <c r="ET75" s="275"/>
      <c r="EU75" s="275"/>
      <c r="EV75" s="275"/>
      <c r="EW75" s="275"/>
      <c r="EX75" s="275"/>
      <c r="EY75" s="275"/>
      <c r="EZ75" s="275"/>
      <c r="FA75" s="275"/>
      <c r="FB75" s="275"/>
      <c r="FC75" s="275"/>
      <c r="FD75" s="275"/>
      <c r="FE75" s="275"/>
      <c r="FF75" s="275"/>
      <c r="FG75" s="275"/>
      <c r="FH75" s="275"/>
      <c r="FI75" s="275"/>
      <c r="FJ75" s="275"/>
      <c r="FK75" s="275"/>
      <c r="FL75" s="275"/>
      <c r="FM75" s="275"/>
      <c r="FN75" s="275"/>
      <c r="FO75" s="275"/>
      <c r="FP75" s="275"/>
      <c r="FQ75" s="275"/>
      <c r="FR75" s="275"/>
      <c r="FS75" s="275"/>
      <c r="FT75" s="275"/>
      <c r="FU75" s="275"/>
      <c r="FV75" s="275"/>
      <c r="FW75" s="275"/>
      <c r="FX75" s="275"/>
      <c r="FY75" s="275"/>
      <c r="FZ75" s="275"/>
      <c r="GA75" s="275"/>
      <c r="GB75" s="275"/>
      <c r="GC75" s="275"/>
      <c r="GD75" s="275"/>
      <c r="GE75" s="275"/>
      <c r="GF75" s="275"/>
      <c r="GG75" s="275"/>
      <c r="GH75" s="275"/>
      <c r="GI75" s="275"/>
      <c r="GJ75" s="275"/>
      <c r="GK75" s="275"/>
      <c r="GL75" s="275"/>
      <c r="GM75" s="275"/>
      <c r="GN75" s="275"/>
      <c r="GO75" s="275"/>
      <c r="GP75" s="275"/>
      <c r="GQ75" s="275"/>
      <c r="GR75" s="275"/>
      <c r="GS75" s="275"/>
      <c r="GT75" s="275"/>
      <c r="GU75" s="275"/>
      <c r="GV75" s="275"/>
      <c r="GW75" s="275"/>
      <c r="GX75" s="275"/>
      <c r="GY75" s="275"/>
      <c r="GZ75" s="275"/>
      <c r="HA75" s="275"/>
      <c r="HB75" s="275"/>
      <c r="HC75" s="275"/>
      <c r="HD75" s="275"/>
      <c r="HE75" s="275"/>
      <c r="HF75" s="275"/>
      <c r="HG75" s="275"/>
      <c r="HH75" s="275"/>
      <c r="HI75" s="275"/>
      <c r="HJ75" s="275"/>
      <c r="HK75" s="275"/>
      <c r="HL75" s="275"/>
      <c r="HM75" s="275"/>
      <c r="HN75" s="275"/>
      <c r="HO75" s="275"/>
      <c r="HP75" s="275"/>
      <c r="HQ75" s="275"/>
      <c r="HR75" s="275"/>
      <c r="HS75" s="275"/>
      <c r="HT75" s="275"/>
      <c r="HU75" s="275"/>
      <c r="HV75" s="275"/>
      <c r="HW75" s="275"/>
      <c r="HX75" s="275"/>
      <c r="HY75" s="275"/>
      <c r="HZ75" s="275"/>
      <c r="IA75" s="275"/>
      <c r="IB75" s="275"/>
      <c r="IC75" s="275"/>
      <c r="ID75" s="275"/>
      <c r="IE75" s="275"/>
      <c r="IF75" s="275"/>
      <c r="IG75" s="275"/>
      <c r="IH75" s="275"/>
      <c r="II75" s="275"/>
      <c r="IJ75" s="275"/>
      <c r="IK75" s="275"/>
      <c r="IL75" s="275"/>
      <c r="IM75" s="275"/>
      <c r="IN75" s="275"/>
      <c r="IO75" s="275"/>
      <c r="IP75" s="275"/>
      <c r="IQ75" s="275"/>
      <c r="IR75" s="275"/>
      <c r="IS75" s="275"/>
      <c r="IT75" s="275"/>
    </row>
    <row r="76" spans="1:254" s="274" customFormat="1" ht="56.25">
      <c r="A76" s="148" t="s">
        <v>129</v>
      </c>
      <c r="B76" s="80" t="s">
        <v>122</v>
      </c>
      <c r="C76" s="80">
        <v>13</v>
      </c>
      <c r="D76" s="577" t="s">
        <v>298</v>
      </c>
      <c r="E76" s="160" t="s">
        <v>191</v>
      </c>
      <c r="F76" s="80" t="s">
        <v>124</v>
      </c>
      <c r="G76" s="468">
        <f>130.5+3191.34</f>
        <v>3321.84</v>
      </c>
      <c r="H76" s="321"/>
      <c r="I76" s="277"/>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5"/>
      <c r="DT76" s="275"/>
      <c r="DU76" s="275"/>
      <c r="DV76" s="275"/>
      <c r="DW76" s="275"/>
      <c r="DX76" s="275"/>
      <c r="DY76" s="275"/>
      <c r="DZ76" s="275"/>
      <c r="EA76" s="275"/>
      <c r="EB76" s="275"/>
      <c r="EC76" s="275"/>
      <c r="ED76" s="275"/>
      <c r="EE76" s="275"/>
      <c r="EF76" s="275"/>
      <c r="EG76" s="275"/>
      <c r="EH76" s="275"/>
      <c r="EI76" s="275"/>
      <c r="EJ76" s="275"/>
      <c r="EK76" s="275"/>
      <c r="EL76" s="275"/>
      <c r="EM76" s="275"/>
      <c r="EN76" s="275"/>
      <c r="EO76" s="275"/>
      <c r="EP76" s="275"/>
      <c r="EQ76" s="275"/>
      <c r="ER76" s="275"/>
      <c r="ES76" s="275"/>
      <c r="ET76" s="275"/>
      <c r="EU76" s="275"/>
      <c r="EV76" s="275"/>
      <c r="EW76" s="275"/>
      <c r="EX76" s="275"/>
      <c r="EY76" s="275"/>
      <c r="EZ76" s="275"/>
      <c r="FA76" s="275"/>
      <c r="FB76" s="275"/>
      <c r="FC76" s="275"/>
      <c r="FD76" s="275"/>
      <c r="FE76" s="275"/>
      <c r="FF76" s="275"/>
      <c r="FG76" s="275"/>
      <c r="FH76" s="275"/>
      <c r="FI76" s="275"/>
      <c r="FJ76" s="275"/>
      <c r="FK76" s="275"/>
      <c r="FL76" s="275"/>
      <c r="FM76" s="275"/>
      <c r="FN76" s="275"/>
      <c r="FO76" s="275"/>
      <c r="FP76" s="275"/>
      <c r="FQ76" s="275"/>
      <c r="FR76" s="275"/>
      <c r="FS76" s="275"/>
      <c r="FT76" s="275"/>
      <c r="FU76" s="275"/>
      <c r="FV76" s="275"/>
      <c r="FW76" s="275"/>
      <c r="FX76" s="275"/>
      <c r="FY76" s="275"/>
      <c r="FZ76" s="275"/>
      <c r="GA76" s="275"/>
      <c r="GB76" s="275"/>
      <c r="GC76" s="275"/>
      <c r="GD76" s="275"/>
      <c r="GE76" s="275"/>
      <c r="GF76" s="275"/>
      <c r="GG76" s="275"/>
      <c r="GH76" s="275"/>
      <c r="GI76" s="275"/>
      <c r="GJ76" s="275"/>
      <c r="GK76" s="275"/>
      <c r="GL76" s="275"/>
      <c r="GM76" s="275"/>
      <c r="GN76" s="275"/>
      <c r="GO76" s="275"/>
      <c r="GP76" s="275"/>
      <c r="GQ76" s="275"/>
      <c r="GR76" s="275"/>
      <c r="GS76" s="275"/>
      <c r="GT76" s="275"/>
      <c r="GU76" s="275"/>
      <c r="GV76" s="275"/>
      <c r="GW76" s="275"/>
      <c r="GX76" s="275"/>
      <c r="GY76" s="275"/>
      <c r="GZ76" s="275"/>
      <c r="HA76" s="275"/>
      <c r="HB76" s="275"/>
      <c r="HC76" s="275"/>
      <c r="HD76" s="275"/>
      <c r="HE76" s="275"/>
      <c r="HF76" s="275"/>
      <c r="HG76" s="275"/>
      <c r="HH76" s="275"/>
      <c r="HI76" s="275"/>
      <c r="HJ76" s="275"/>
      <c r="HK76" s="275"/>
      <c r="HL76" s="275"/>
      <c r="HM76" s="275"/>
      <c r="HN76" s="275"/>
      <c r="HO76" s="275"/>
      <c r="HP76" s="275"/>
      <c r="HQ76" s="275"/>
      <c r="HR76" s="275"/>
      <c r="HS76" s="275"/>
      <c r="HT76" s="275"/>
      <c r="HU76" s="275"/>
      <c r="HV76" s="275"/>
      <c r="HW76" s="275"/>
      <c r="HX76" s="275"/>
      <c r="HY76" s="275"/>
      <c r="HZ76" s="275"/>
      <c r="IA76" s="275"/>
      <c r="IB76" s="275"/>
      <c r="IC76" s="275"/>
      <c r="ID76" s="275"/>
      <c r="IE76" s="275"/>
      <c r="IF76" s="275"/>
      <c r="IG76" s="275"/>
      <c r="IH76" s="275"/>
      <c r="II76" s="275"/>
      <c r="IJ76" s="275"/>
      <c r="IK76" s="275"/>
      <c r="IL76" s="275"/>
      <c r="IM76" s="275"/>
      <c r="IN76" s="275"/>
      <c r="IO76" s="275"/>
      <c r="IP76" s="275"/>
      <c r="IQ76" s="275"/>
      <c r="IR76" s="275"/>
      <c r="IS76" s="275"/>
      <c r="IT76" s="275"/>
    </row>
    <row r="77" spans="1:254" s="274" customFormat="1" ht="19.5">
      <c r="A77" s="108" t="s">
        <v>130</v>
      </c>
      <c r="B77" s="80" t="s">
        <v>122</v>
      </c>
      <c r="C77" s="80">
        <v>13</v>
      </c>
      <c r="D77" s="577" t="s">
        <v>298</v>
      </c>
      <c r="E77" s="160" t="s">
        <v>191</v>
      </c>
      <c r="F77" s="80" t="s">
        <v>131</v>
      </c>
      <c r="G77" s="469">
        <v>3005.335</v>
      </c>
      <c r="H77" s="321"/>
      <c r="I77" s="277"/>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c r="BA77" s="275"/>
      <c r="BB77" s="275"/>
      <c r="BC77" s="275"/>
      <c r="BD77" s="275"/>
      <c r="BE77" s="275"/>
      <c r="BF77" s="275"/>
      <c r="BG77" s="275"/>
      <c r="BH77" s="275"/>
      <c r="BI77" s="275"/>
      <c r="BJ77" s="275"/>
      <c r="BK77" s="275"/>
      <c r="BL77" s="275"/>
      <c r="BM77" s="275"/>
      <c r="BN77" s="275"/>
      <c r="BO77" s="275"/>
      <c r="BP77" s="275"/>
      <c r="BQ77" s="275"/>
      <c r="BR77" s="275"/>
      <c r="BS77" s="275"/>
      <c r="BT77" s="275"/>
      <c r="BU77" s="275"/>
      <c r="BV77" s="275"/>
      <c r="BW77" s="275"/>
      <c r="BX77" s="275"/>
      <c r="BY77" s="275"/>
      <c r="BZ77" s="275"/>
      <c r="CA77" s="275"/>
      <c r="CB77" s="275"/>
      <c r="CC77" s="275"/>
      <c r="CD77" s="275"/>
      <c r="CE77" s="275"/>
      <c r="CF77" s="275"/>
      <c r="CG77" s="275"/>
      <c r="CH77" s="275"/>
      <c r="CI77" s="275"/>
      <c r="CJ77" s="275"/>
      <c r="CK77" s="275"/>
      <c r="CL77" s="275"/>
      <c r="CM77" s="275"/>
      <c r="CN77" s="275"/>
      <c r="CO77" s="275"/>
      <c r="CP77" s="275"/>
      <c r="CQ77" s="275"/>
      <c r="CR77" s="275"/>
      <c r="CS77" s="275"/>
      <c r="CT77" s="275"/>
      <c r="CU77" s="275"/>
      <c r="CV77" s="275"/>
      <c r="CW77" s="275"/>
      <c r="CX77" s="275"/>
      <c r="CY77" s="275"/>
      <c r="CZ77" s="275"/>
      <c r="DA77" s="275"/>
      <c r="DB77" s="275"/>
      <c r="DC77" s="275"/>
      <c r="DD77" s="275"/>
      <c r="DE77" s="275"/>
      <c r="DF77" s="275"/>
      <c r="DG77" s="275"/>
      <c r="DH77" s="275"/>
      <c r="DI77" s="275"/>
      <c r="DJ77" s="275"/>
      <c r="DK77" s="275"/>
      <c r="DL77" s="275"/>
      <c r="DM77" s="275"/>
      <c r="DN77" s="275"/>
      <c r="DO77" s="275"/>
      <c r="DP77" s="275"/>
      <c r="DQ77" s="275"/>
      <c r="DR77" s="275"/>
      <c r="DS77" s="275"/>
      <c r="DT77" s="275"/>
      <c r="DU77" s="275"/>
      <c r="DV77" s="275"/>
      <c r="DW77" s="275"/>
      <c r="DX77" s="275"/>
      <c r="DY77" s="275"/>
      <c r="DZ77" s="275"/>
      <c r="EA77" s="275"/>
      <c r="EB77" s="275"/>
      <c r="EC77" s="275"/>
      <c r="ED77" s="275"/>
      <c r="EE77" s="275"/>
      <c r="EF77" s="275"/>
      <c r="EG77" s="275"/>
      <c r="EH77" s="275"/>
      <c r="EI77" s="275"/>
      <c r="EJ77" s="275"/>
      <c r="EK77" s="275"/>
      <c r="EL77" s="275"/>
      <c r="EM77" s="275"/>
      <c r="EN77" s="275"/>
      <c r="EO77" s="275"/>
      <c r="EP77" s="275"/>
      <c r="EQ77" s="275"/>
      <c r="ER77" s="275"/>
      <c r="ES77" s="275"/>
      <c r="ET77" s="275"/>
      <c r="EU77" s="275"/>
      <c r="EV77" s="275"/>
      <c r="EW77" s="275"/>
      <c r="EX77" s="275"/>
      <c r="EY77" s="275"/>
      <c r="EZ77" s="275"/>
      <c r="FA77" s="275"/>
      <c r="FB77" s="275"/>
      <c r="FC77" s="275"/>
      <c r="FD77" s="275"/>
      <c r="FE77" s="275"/>
      <c r="FF77" s="275"/>
      <c r="FG77" s="275"/>
      <c r="FH77" s="275"/>
      <c r="FI77" s="275"/>
      <c r="FJ77" s="275"/>
      <c r="FK77" s="275"/>
      <c r="FL77" s="275"/>
      <c r="FM77" s="275"/>
      <c r="FN77" s="275"/>
      <c r="FO77" s="275"/>
      <c r="FP77" s="275"/>
      <c r="FQ77" s="275"/>
      <c r="FR77" s="275"/>
      <c r="FS77" s="275"/>
      <c r="FT77" s="275"/>
      <c r="FU77" s="275"/>
      <c r="FV77" s="275"/>
      <c r="FW77" s="275"/>
      <c r="FX77" s="275"/>
      <c r="FY77" s="275"/>
      <c r="FZ77" s="275"/>
      <c r="GA77" s="275"/>
      <c r="GB77" s="275"/>
      <c r="GC77" s="275"/>
      <c r="GD77" s="275"/>
      <c r="GE77" s="275"/>
      <c r="GF77" s="275"/>
      <c r="GG77" s="275"/>
      <c r="GH77" s="275"/>
      <c r="GI77" s="275"/>
      <c r="GJ77" s="275"/>
      <c r="GK77" s="275"/>
      <c r="GL77" s="275"/>
      <c r="GM77" s="275"/>
      <c r="GN77" s="275"/>
      <c r="GO77" s="275"/>
      <c r="GP77" s="275"/>
      <c r="GQ77" s="275"/>
      <c r="GR77" s="275"/>
      <c r="GS77" s="275"/>
      <c r="GT77" s="275"/>
      <c r="GU77" s="275"/>
      <c r="GV77" s="275"/>
      <c r="GW77" s="275"/>
      <c r="GX77" s="275"/>
      <c r="GY77" s="275"/>
      <c r="GZ77" s="275"/>
      <c r="HA77" s="275"/>
      <c r="HB77" s="275"/>
      <c r="HC77" s="275"/>
      <c r="HD77" s="275"/>
      <c r="HE77" s="275"/>
      <c r="HF77" s="275"/>
      <c r="HG77" s="275"/>
      <c r="HH77" s="275"/>
      <c r="HI77" s="275"/>
      <c r="HJ77" s="275"/>
      <c r="HK77" s="275"/>
      <c r="HL77" s="275"/>
      <c r="HM77" s="275"/>
      <c r="HN77" s="275"/>
      <c r="HO77" s="275"/>
      <c r="HP77" s="275"/>
      <c r="HQ77" s="275"/>
      <c r="HR77" s="275"/>
      <c r="HS77" s="275"/>
      <c r="HT77" s="275"/>
      <c r="HU77" s="275"/>
      <c r="HV77" s="275"/>
      <c r="HW77" s="275"/>
      <c r="HX77" s="275"/>
      <c r="HY77" s="275"/>
      <c r="HZ77" s="275"/>
      <c r="IA77" s="275"/>
      <c r="IB77" s="275"/>
      <c r="IC77" s="275"/>
      <c r="ID77" s="275"/>
      <c r="IE77" s="275"/>
      <c r="IF77" s="275"/>
      <c r="IG77" s="275"/>
      <c r="IH77" s="275"/>
      <c r="II77" s="275"/>
      <c r="IJ77" s="275"/>
      <c r="IK77" s="275"/>
      <c r="IL77" s="275"/>
      <c r="IM77" s="275"/>
      <c r="IN77" s="275"/>
      <c r="IO77" s="275"/>
      <c r="IP77" s="275"/>
      <c r="IQ77" s="275"/>
      <c r="IR77" s="275"/>
      <c r="IS77" s="275"/>
      <c r="IT77" s="275"/>
    </row>
    <row r="78" spans="1:254" s="274" customFormat="1" ht="19.5">
      <c r="A78" s="131" t="s">
        <v>132</v>
      </c>
      <c r="B78" s="80" t="s">
        <v>122</v>
      </c>
      <c r="C78" s="80">
        <v>13</v>
      </c>
      <c r="D78" s="577" t="s">
        <v>298</v>
      </c>
      <c r="E78" s="160" t="s">
        <v>191</v>
      </c>
      <c r="F78" s="80" t="s">
        <v>133</v>
      </c>
      <c r="G78" s="468">
        <v>50</v>
      </c>
      <c r="H78" s="321"/>
      <c r="I78" s="277"/>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5"/>
      <c r="AY78" s="275"/>
      <c r="AZ78" s="275"/>
      <c r="BA78" s="275"/>
      <c r="BB78" s="275"/>
      <c r="BC78" s="275"/>
      <c r="BD78" s="275"/>
      <c r="BE78" s="275"/>
      <c r="BF78" s="275"/>
      <c r="BG78" s="275"/>
      <c r="BH78" s="275"/>
      <c r="BI78" s="275"/>
      <c r="BJ78" s="275"/>
      <c r="BK78" s="275"/>
      <c r="BL78" s="275"/>
      <c r="BM78" s="275"/>
      <c r="BN78" s="275"/>
      <c r="BO78" s="275"/>
      <c r="BP78" s="275"/>
      <c r="BQ78" s="275"/>
      <c r="BR78" s="275"/>
      <c r="BS78" s="275"/>
      <c r="BT78" s="275"/>
      <c r="BU78" s="275"/>
      <c r="BV78" s="275"/>
      <c r="BW78" s="275"/>
      <c r="BX78" s="275"/>
      <c r="BY78" s="275"/>
      <c r="BZ78" s="275"/>
      <c r="CA78" s="275"/>
      <c r="CB78" s="275"/>
      <c r="CC78" s="275"/>
      <c r="CD78" s="275"/>
      <c r="CE78" s="275"/>
      <c r="CF78" s="275"/>
      <c r="CG78" s="275"/>
      <c r="CH78" s="275"/>
      <c r="CI78" s="275"/>
      <c r="CJ78" s="275"/>
      <c r="CK78" s="275"/>
      <c r="CL78" s="275"/>
      <c r="CM78" s="275"/>
      <c r="CN78" s="275"/>
      <c r="CO78" s="275"/>
      <c r="CP78" s="275"/>
      <c r="CQ78" s="275"/>
      <c r="CR78" s="275"/>
      <c r="CS78" s="275"/>
      <c r="CT78" s="275"/>
      <c r="CU78" s="275"/>
      <c r="CV78" s="275"/>
      <c r="CW78" s="275"/>
      <c r="CX78" s="275"/>
      <c r="CY78" s="275"/>
      <c r="CZ78" s="275"/>
      <c r="DA78" s="275"/>
      <c r="DB78" s="275"/>
      <c r="DC78" s="275"/>
      <c r="DD78" s="275"/>
      <c r="DE78" s="275"/>
      <c r="DF78" s="275"/>
      <c r="DG78" s="275"/>
      <c r="DH78" s="275"/>
      <c r="DI78" s="275"/>
      <c r="DJ78" s="275"/>
      <c r="DK78" s="275"/>
      <c r="DL78" s="275"/>
      <c r="DM78" s="275"/>
      <c r="DN78" s="275"/>
      <c r="DO78" s="275"/>
      <c r="DP78" s="275"/>
      <c r="DQ78" s="275"/>
      <c r="DR78" s="275"/>
      <c r="DS78" s="275"/>
      <c r="DT78" s="275"/>
      <c r="DU78" s="275"/>
      <c r="DV78" s="275"/>
      <c r="DW78" s="275"/>
      <c r="DX78" s="275"/>
      <c r="DY78" s="275"/>
      <c r="DZ78" s="275"/>
      <c r="EA78" s="275"/>
      <c r="EB78" s="275"/>
      <c r="EC78" s="275"/>
      <c r="ED78" s="275"/>
      <c r="EE78" s="275"/>
      <c r="EF78" s="275"/>
      <c r="EG78" s="275"/>
      <c r="EH78" s="275"/>
      <c r="EI78" s="275"/>
      <c r="EJ78" s="275"/>
      <c r="EK78" s="275"/>
      <c r="EL78" s="275"/>
      <c r="EM78" s="275"/>
      <c r="EN78" s="275"/>
      <c r="EO78" s="275"/>
      <c r="EP78" s="275"/>
      <c r="EQ78" s="275"/>
      <c r="ER78" s="275"/>
      <c r="ES78" s="275"/>
      <c r="ET78" s="275"/>
      <c r="EU78" s="275"/>
      <c r="EV78" s="275"/>
      <c r="EW78" s="275"/>
      <c r="EX78" s="275"/>
      <c r="EY78" s="275"/>
      <c r="EZ78" s="275"/>
      <c r="FA78" s="275"/>
      <c r="FB78" s="275"/>
      <c r="FC78" s="275"/>
      <c r="FD78" s="275"/>
      <c r="FE78" s="275"/>
      <c r="FF78" s="275"/>
      <c r="FG78" s="275"/>
      <c r="FH78" s="275"/>
      <c r="FI78" s="275"/>
      <c r="FJ78" s="275"/>
      <c r="FK78" s="275"/>
      <c r="FL78" s="275"/>
      <c r="FM78" s="275"/>
      <c r="FN78" s="275"/>
      <c r="FO78" s="275"/>
      <c r="FP78" s="275"/>
      <c r="FQ78" s="275"/>
      <c r="FR78" s="275"/>
      <c r="FS78" s="275"/>
      <c r="FT78" s="275"/>
      <c r="FU78" s="275"/>
      <c r="FV78" s="275"/>
      <c r="FW78" s="275"/>
      <c r="FX78" s="275"/>
      <c r="FY78" s="275"/>
      <c r="FZ78" s="275"/>
      <c r="GA78" s="275"/>
      <c r="GB78" s="275"/>
      <c r="GC78" s="275"/>
      <c r="GD78" s="275"/>
      <c r="GE78" s="275"/>
      <c r="GF78" s="275"/>
      <c r="GG78" s="275"/>
      <c r="GH78" s="275"/>
      <c r="GI78" s="275"/>
      <c r="GJ78" s="275"/>
      <c r="GK78" s="275"/>
      <c r="GL78" s="275"/>
      <c r="GM78" s="275"/>
      <c r="GN78" s="275"/>
      <c r="GO78" s="275"/>
      <c r="GP78" s="275"/>
      <c r="GQ78" s="275"/>
      <c r="GR78" s="275"/>
      <c r="GS78" s="275"/>
      <c r="GT78" s="275"/>
      <c r="GU78" s="275"/>
      <c r="GV78" s="275"/>
      <c r="GW78" s="275"/>
      <c r="GX78" s="275"/>
      <c r="GY78" s="275"/>
      <c r="GZ78" s="275"/>
      <c r="HA78" s="275"/>
      <c r="HB78" s="275"/>
      <c r="HC78" s="275"/>
      <c r="HD78" s="275"/>
      <c r="HE78" s="275"/>
      <c r="HF78" s="275"/>
      <c r="HG78" s="275"/>
      <c r="HH78" s="275"/>
      <c r="HI78" s="275"/>
      <c r="HJ78" s="275"/>
      <c r="HK78" s="275"/>
      <c r="HL78" s="275"/>
      <c r="HM78" s="275"/>
      <c r="HN78" s="275"/>
      <c r="HO78" s="275"/>
      <c r="HP78" s="275"/>
      <c r="HQ78" s="275"/>
      <c r="HR78" s="275"/>
      <c r="HS78" s="275"/>
      <c r="HT78" s="275"/>
      <c r="HU78" s="275"/>
      <c r="HV78" s="275"/>
      <c r="HW78" s="275"/>
      <c r="HX78" s="275"/>
      <c r="HY78" s="275"/>
      <c r="HZ78" s="275"/>
      <c r="IA78" s="275"/>
      <c r="IB78" s="275"/>
      <c r="IC78" s="275"/>
      <c r="ID78" s="275"/>
      <c r="IE78" s="275"/>
      <c r="IF78" s="275"/>
      <c r="IG78" s="275"/>
      <c r="IH78" s="275"/>
      <c r="II78" s="275"/>
      <c r="IJ78" s="275"/>
      <c r="IK78" s="275"/>
      <c r="IL78" s="275"/>
      <c r="IM78" s="275"/>
      <c r="IN78" s="275"/>
      <c r="IO78" s="275"/>
      <c r="IP78" s="275"/>
      <c r="IQ78" s="275"/>
      <c r="IR78" s="275"/>
      <c r="IS78" s="275"/>
      <c r="IT78" s="275"/>
    </row>
    <row r="79" spans="1:8" s="152" customFormat="1" ht="18.75">
      <c r="A79" s="133" t="s">
        <v>147</v>
      </c>
      <c r="B79" s="88" t="s">
        <v>123</v>
      </c>
      <c r="C79" s="89"/>
      <c r="D79" s="90"/>
      <c r="E79" s="91"/>
      <c r="F79" s="92"/>
      <c r="G79" s="449">
        <f>+G80</f>
        <v>138.48600000000002</v>
      </c>
      <c r="H79" s="105"/>
    </row>
    <row r="80" spans="1:8" s="152" customFormat="1" ht="18.75">
      <c r="A80" s="134" t="s">
        <v>148</v>
      </c>
      <c r="B80" s="93" t="s">
        <v>123</v>
      </c>
      <c r="C80" s="93" t="s">
        <v>149</v>
      </c>
      <c r="D80" s="94"/>
      <c r="E80" s="95"/>
      <c r="F80" s="93"/>
      <c r="G80" s="450">
        <f>G81</f>
        <v>138.48600000000002</v>
      </c>
      <c r="H80" s="105"/>
    </row>
    <row r="81" spans="1:8" s="251" customFormat="1" ht="18.75">
      <c r="A81" s="267" t="s">
        <v>241</v>
      </c>
      <c r="B81" s="268" t="s">
        <v>123</v>
      </c>
      <c r="C81" s="268" t="s">
        <v>149</v>
      </c>
      <c r="D81" s="575" t="s">
        <v>240</v>
      </c>
      <c r="E81" s="175" t="s">
        <v>189</v>
      </c>
      <c r="F81" s="269"/>
      <c r="G81" s="457">
        <f>G82</f>
        <v>138.48600000000002</v>
      </c>
      <c r="H81" s="9"/>
    </row>
    <row r="82" spans="1:8" s="152" customFormat="1" ht="18.75">
      <c r="A82" s="270" t="s">
        <v>243</v>
      </c>
      <c r="B82" s="271" t="s">
        <v>123</v>
      </c>
      <c r="C82" s="271" t="s">
        <v>149</v>
      </c>
      <c r="D82" s="576" t="s">
        <v>242</v>
      </c>
      <c r="E82" s="264" t="s">
        <v>189</v>
      </c>
      <c r="F82" s="273"/>
      <c r="G82" s="459">
        <f>G83</f>
        <v>138.48600000000002</v>
      </c>
      <c r="H82" s="105"/>
    </row>
    <row r="83" spans="1:8" s="152" customFormat="1" ht="18.75">
      <c r="A83" s="113" t="s">
        <v>244</v>
      </c>
      <c r="B83" s="97" t="s">
        <v>123</v>
      </c>
      <c r="C83" s="97" t="s">
        <v>149</v>
      </c>
      <c r="D83" s="578" t="s">
        <v>242</v>
      </c>
      <c r="E83" s="266" t="s">
        <v>327</v>
      </c>
      <c r="F83" s="97"/>
      <c r="G83" s="460">
        <f>SUM(G84:G85)</f>
        <v>138.48600000000002</v>
      </c>
      <c r="H83" s="105"/>
    </row>
    <row r="84" spans="1:8" s="152" customFormat="1" ht="39.75" customHeight="1">
      <c r="A84" s="28" t="s">
        <v>129</v>
      </c>
      <c r="B84" s="16" t="s">
        <v>123</v>
      </c>
      <c r="C84" s="16" t="s">
        <v>149</v>
      </c>
      <c r="D84" s="577" t="s">
        <v>242</v>
      </c>
      <c r="E84" s="280" t="s">
        <v>327</v>
      </c>
      <c r="F84" s="16" t="s">
        <v>124</v>
      </c>
      <c r="G84" s="461">
        <v>124.638</v>
      </c>
      <c r="H84" s="105"/>
    </row>
    <row r="85" spans="1:8" s="152" customFormat="1" ht="21.75" customHeight="1">
      <c r="A85" s="30" t="s">
        <v>130</v>
      </c>
      <c r="B85" s="16" t="s">
        <v>123</v>
      </c>
      <c r="C85" s="16" t="s">
        <v>149</v>
      </c>
      <c r="D85" s="577" t="s">
        <v>242</v>
      </c>
      <c r="E85" s="280" t="s">
        <v>327</v>
      </c>
      <c r="F85" s="16" t="s">
        <v>131</v>
      </c>
      <c r="G85" s="461">
        <v>13.848</v>
      </c>
      <c r="H85" s="105"/>
    </row>
    <row r="86" spans="1:8" s="281" customFormat="1" ht="18.75">
      <c r="A86" s="104" t="s">
        <v>150</v>
      </c>
      <c r="B86" s="98" t="s">
        <v>149</v>
      </c>
      <c r="C86" s="98"/>
      <c r="D86" s="90"/>
      <c r="E86" s="91"/>
      <c r="F86" s="98"/>
      <c r="G86" s="470">
        <f>+G98+G103+G87</f>
        <v>105.6</v>
      </c>
      <c r="H86" s="658">
        <f>H87+G98+H103</f>
        <v>105.6</v>
      </c>
    </row>
    <row r="87" spans="1:8" s="281" customFormat="1" ht="37.5">
      <c r="A87" s="443" t="s">
        <v>341</v>
      </c>
      <c r="B87" s="485" t="s">
        <v>149</v>
      </c>
      <c r="C87" s="485" t="s">
        <v>337</v>
      </c>
      <c r="D87" s="487"/>
      <c r="E87" s="488"/>
      <c r="F87" s="485"/>
      <c r="G87" s="486">
        <f>G88</f>
        <v>36.9</v>
      </c>
      <c r="H87" s="658">
        <f>G91+G93+G95+G97</f>
        <v>36.9</v>
      </c>
    </row>
    <row r="88" spans="1:8" s="281" customFormat="1" ht="75">
      <c r="A88" s="81" t="s">
        <v>299</v>
      </c>
      <c r="B88" s="110" t="s">
        <v>149</v>
      </c>
      <c r="C88" s="110" t="s">
        <v>337</v>
      </c>
      <c r="D88" s="575" t="s">
        <v>216</v>
      </c>
      <c r="E88" s="175" t="s">
        <v>189</v>
      </c>
      <c r="F88" s="110"/>
      <c r="G88" s="471">
        <f>+G89</f>
        <v>36.9</v>
      </c>
      <c r="H88" s="99"/>
    </row>
    <row r="89" spans="1:8" s="281" customFormat="1" ht="93.75">
      <c r="A89" s="63" t="s">
        <v>300</v>
      </c>
      <c r="B89" s="102" t="s">
        <v>149</v>
      </c>
      <c r="C89" s="102" t="s">
        <v>337</v>
      </c>
      <c r="D89" s="576" t="s">
        <v>217</v>
      </c>
      <c r="E89" s="264" t="s">
        <v>189</v>
      </c>
      <c r="F89" s="102"/>
      <c r="G89" s="472">
        <f>+G90+G92+G94+G96</f>
        <v>36.9</v>
      </c>
      <c r="H89" s="99"/>
    </row>
    <row r="90" spans="1:8" s="281" customFormat="1" ht="63.75" customHeight="1">
      <c r="A90" s="106" t="s">
        <v>342</v>
      </c>
      <c r="B90" s="107" t="s">
        <v>149</v>
      </c>
      <c r="C90" s="107" t="s">
        <v>337</v>
      </c>
      <c r="D90" s="578" t="s">
        <v>217</v>
      </c>
      <c r="E90" s="266" t="s">
        <v>343</v>
      </c>
      <c r="F90" s="42"/>
      <c r="G90" s="460">
        <f>+G91</f>
        <v>18.3</v>
      </c>
      <c r="H90" s="99"/>
    </row>
    <row r="91" spans="1:8" s="281" customFormat="1" ht="36" customHeight="1">
      <c r="A91" s="28" t="s">
        <v>129</v>
      </c>
      <c r="B91" s="103" t="s">
        <v>149</v>
      </c>
      <c r="C91" s="103" t="s">
        <v>337</v>
      </c>
      <c r="D91" s="489" t="s">
        <v>217</v>
      </c>
      <c r="E91" s="490">
        <v>1487</v>
      </c>
      <c r="F91" s="103" t="s">
        <v>124</v>
      </c>
      <c r="G91" s="491">
        <v>18.3</v>
      </c>
      <c r="H91" s="99"/>
    </row>
    <row r="92" spans="1:8" s="281" customFormat="1" ht="62.25" customHeight="1">
      <c r="A92" s="106" t="s">
        <v>344</v>
      </c>
      <c r="B92" s="107" t="s">
        <v>149</v>
      </c>
      <c r="C92" s="107" t="s">
        <v>337</v>
      </c>
      <c r="D92" s="578" t="s">
        <v>217</v>
      </c>
      <c r="E92" s="266" t="s">
        <v>345</v>
      </c>
      <c r="F92" s="42"/>
      <c r="G92" s="460">
        <f>+G93</f>
        <v>6.2</v>
      </c>
      <c r="H92" s="99"/>
    </row>
    <row r="93" spans="1:8" s="281" customFormat="1" ht="43.5" customHeight="1">
      <c r="A93" s="28" t="s">
        <v>129</v>
      </c>
      <c r="B93" s="103" t="s">
        <v>149</v>
      </c>
      <c r="C93" s="103" t="s">
        <v>337</v>
      </c>
      <c r="D93" s="489" t="s">
        <v>217</v>
      </c>
      <c r="E93" s="490">
        <v>1494</v>
      </c>
      <c r="F93" s="103" t="s">
        <v>124</v>
      </c>
      <c r="G93" s="491">
        <v>6.2</v>
      </c>
      <c r="H93" s="99"/>
    </row>
    <row r="94" spans="1:8" s="281" customFormat="1" ht="65.25" customHeight="1">
      <c r="A94" s="106" t="s">
        <v>348</v>
      </c>
      <c r="B94" s="107" t="s">
        <v>149</v>
      </c>
      <c r="C94" s="107" t="s">
        <v>337</v>
      </c>
      <c r="D94" s="578" t="s">
        <v>217</v>
      </c>
      <c r="E94" s="266" t="s">
        <v>346</v>
      </c>
      <c r="F94" s="42"/>
      <c r="G94" s="460">
        <f>+G95</f>
        <v>6.2</v>
      </c>
      <c r="H94" s="99"/>
    </row>
    <row r="95" spans="1:8" s="281" customFormat="1" ht="36" customHeight="1">
      <c r="A95" s="28" t="s">
        <v>129</v>
      </c>
      <c r="B95" s="103" t="s">
        <v>149</v>
      </c>
      <c r="C95" s="103" t="s">
        <v>337</v>
      </c>
      <c r="D95" s="489" t="s">
        <v>217</v>
      </c>
      <c r="E95" s="490">
        <v>1495</v>
      </c>
      <c r="F95" s="103" t="s">
        <v>124</v>
      </c>
      <c r="G95" s="491">
        <v>6.2</v>
      </c>
      <c r="H95" s="99"/>
    </row>
    <row r="96" spans="1:8" s="281" customFormat="1" ht="47.25" customHeight="1">
      <c r="A96" s="106" t="s">
        <v>349</v>
      </c>
      <c r="B96" s="107" t="s">
        <v>149</v>
      </c>
      <c r="C96" s="107" t="s">
        <v>337</v>
      </c>
      <c r="D96" s="578" t="s">
        <v>217</v>
      </c>
      <c r="E96" s="266" t="s">
        <v>347</v>
      </c>
      <c r="F96" s="42"/>
      <c r="G96" s="460">
        <f>+G97</f>
        <v>6.2</v>
      </c>
      <c r="H96" s="99"/>
    </row>
    <row r="97" spans="1:8" s="281" customFormat="1" ht="43.5" customHeight="1">
      <c r="A97" s="28" t="s">
        <v>129</v>
      </c>
      <c r="B97" s="103" t="s">
        <v>149</v>
      </c>
      <c r="C97" s="103" t="s">
        <v>337</v>
      </c>
      <c r="D97" s="489" t="s">
        <v>217</v>
      </c>
      <c r="E97" s="490">
        <v>1496</v>
      </c>
      <c r="F97" s="103" t="s">
        <v>124</v>
      </c>
      <c r="G97" s="491">
        <v>6.2</v>
      </c>
      <c r="H97" s="99"/>
    </row>
    <row r="98" spans="1:8" s="281" customFormat="1" ht="18.75">
      <c r="A98" s="443" t="s">
        <v>14</v>
      </c>
      <c r="B98" s="100" t="s">
        <v>149</v>
      </c>
      <c r="C98" s="100" t="s">
        <v>172</v>
      </c>
      <c r="D98" s="94"/>
      <c r="E98" s="95"/>
      <c r="F98" s="216"/>
      <c r="G98" s="450">
        <f>G99</f>
        <v>23</v>
      </c>
      <c r="H98" s="111"/>
    </row>
    <row r="99" spans="1:8" s="282" customFormat="1" ht="75">
      <c r="A99" s="81" t="s">
        <v>299</v>
      </c>
      <c r="B99" s="110" t="s">
        <v>149</v>
      </c>
      <c r="C99" s="110" t="s">
        <v>172</v>
      </c>
      <c r="D99" s="575" t="s">
        <v>216</v>
      </c>
      <c r="E99" s="175" t="s">
        <v>189</v>
      </c>
      <c r="F99" s="110"/>
      <c r="G99" s="471">
        <f>+G100</f>
        <v>23</v>
      </c>
      <c r="H99" s="111"/>
    </row>
    <row r="100" spans="1:8" s="281" customFormat="1" ht="93.75">
      <c r="A100" s="63" t="s">
        <v>300</v>
      </c>
      <c r="B100" s="102" t="s">
        <v>149</v>
      </c>
      <c r="C100" s="102" t="s">
        <v>172</v>
      </c>
      <c r="D100" s="576" t="s">
        <v>217</v>
      </c>
      <c r="E100" s="264" t="s">
        <v>189</v>
      </c>
      <c r="F100" s="102"/>
      <c r="G100" s="472">
        <f>+G101</f>
        <v>23</v>
      </c>
      <c r="H100" s="99"/>
    </row>
    <row r="101" spans="1:8" s="152" customFormat="1" ht="56.25">
      <c r="A101" s="106" t="s">
        <v>219</v>
      </c>
      <c r="B101" s="107" t="s">
        <v>149</v>
      </c>
      <c r="C101" s="107" t="s">
        <v>172</v>
      </c>
      <c r="D101" s="578" t="s">
        <v>217</v>
      </c>
      <c r="E101" s="266" t="s">
        <v>218</v>
      </c>
      <c r="F101" s="42"/>
      <c r="G101" s="460">
        <f>+G102</f>
        <v>23</v>
      </c>
      <c r="H101" s="105"/>
    </row>
    <row r="102" spans="1:8" s="152" customFormat="1" ht="18.75">
      <c r="A102" s="108" t="s">
        <v>130</v>
      </c>
      <c r="B102" s="103" t="s">
        <v>149</v>
      </c>
      <c r="C102" s="103" t="s">
        <v>172</v>
      </c>
      <c r="D102" s="577" t="s">
        <v>217</v>
      </c>
      <c r="E102" s="280" t="s">
        <v>218</v>
      </c>
      <c r="F102" s="16" t="s">
        <v>131</v>
      </c>
      <c r="G102" s="461">
        <v>23</v>
      </c>
      <c r="H102" s="105"/>
    </row>
    <row r="103" spans="1:8" s="251" customFormat="1" ht="18.75">
      <c r="A103" s="283" t="s">
        <v>153</v>
      </c>
      <c r="B103" s="93" t="s">
        <v>149</v>
      </c>
      <c r="C103" s="93">
        <v>14</v>
      </c>
      <c r="D103" s="94"/>
      <c r="E103" s="95"/>
      <c r="F103" s="93"/>
      <c r="G103" s="450">
        <f>+G104</f>
        <v>45.7</v>
      </c>
      <c r="H103" s="639">
        <f>G107+G109+G111+G113</f>
        <v>45.7</v>
      </c>
    </row>
    <row r="104" spans="1:8" s="251" customFormat="1" ht="63.75" customHeight="1">
      <c r="A104" s="284" t="s">
        <v>301</v>
      </c>
      <c r="B104" s="112" t="s">
        <v>149</v>
      </c>
      <c r="C104" s="112">
        <v>14</v>
      </c>
      <c r="D104" s="575" t="s">
        <v>154</v>
      </c>
      <c r="E104" s="175" t="s">
        <v>189</v>
      </c>
      <c r="F104" s="112"/>
      <c r="G104" s="457">
        <f>+G105</f>
        <v>45.7</v>
      </c>
      <c r="H104" s="9"/>
    </row>
    <row r="105" spans="1:8" s="152" customFormat="1" ht="63.75" customHeight="1">
      <c r="A105" s="285" t="s">
        <v>302</v>
      </c>
      <c r="B105" s="109" t="s">
        <v>149</v>
      </c>
      <c r="C105" s="109" t="s">
        <v>155</v>
      </c>
      <c r="D105" s="576" t="s">
        <v>213</v>
      </c>
      <c r="E105" s="264" t="s">
        <v>189</v>
      </c>
      <c r="F105" s="109"/>
      <c r="G105" s="459">
        <f>+G106+G108+G110+G112</f>
        <v>45.7</v>
      </c>
      <c r="H105" s="105"/>
    </row>
    <row r="106" spans="1:8" s="152" customFormat="1" ht="41.25" customHeight="1">
      <c r="A106" s="113" t="s">
        <v>215</v>
      </c>
      <c r="B106" s="97" t="s">
        <v>149</v>
      </c>
      <c r="C106" s="97">
        <v>14</v>
      </c>
      <c r="D106" s="578" t="s">
        <v>213</v>
      </c>
      <c r="E106" s="266" t="s">
        <v>214</v>
      </c>
      <c r="F106" s="42"/>
      <c r="G106" s="460">
        <f>G107</f>
        <v>15</v>
      </c>
      <c r="H106" s="105"/>
    </row>
    <row r="107" spans="1:8" s="152" customFormat="1" ht="27.75" customHeight="1">
      <c r="A107" s="30" t="s">
        <v>130</v>
      </c>
      <c r="B107" s="96" t="s">
        <v>149</v>
      </c>
      <c r="C107" s="96">
        <v>14</v>
      </c>
      <c r="D107" s="579" t="s">
        <v>213</v>
      </c>
      <c r="E107" s="160" t="s">
        <v>214</v>
      </c>
      <c r="F107" s="16" t="s">
        <v>131</v>
      </c>
      <c r="G107" s="461">
        <v>15</v>
      </c>
      <c r="H107" s="105"/>
    </row>
    <row r="108" spans="1:8" s="152" customFormat="1" ht="46.5" customHeight="1">
      <c r="A108" s="113" t="s">
        <v>350</v>
      </c>
      <c r="B108" s="97" t="s">
        <v>149</v>
      </c>
      <c r="C108" s="97">
        <v>14</v>
      </c>
      <c r="D108" s="578" t="s">
        <v>213</v>
      </c>
      <c r="E108" s="266" t="s">
        <v>351</v>
      </c>
      <c r="F108" s="42"/>
      <c r="G108" s="460">
        <f>G109</f>
        <v>18.3</v>
      </c>
      <c r="H108" s="105"/>
    </row>
    <row r="109" spans="1:8" s="152" customFormat="1" ht="48" customHeight="1">
      <c r="A109" s="30" t="s">
        <v>129</v>
      </c>
      <c r="B109" s="96" t="s">
        <v>149</v>
      </c>
      <c r="C109" s="96">
        <v>14</v>
      </c>
      <c r="D109" s="579" t="s">
        <v>213</v>
      </c>
      <c r="E109" s="160" t="s">
        <v>351</v>
      </c>
      <c r="F109" s="16" t="s">
        <v>124</v>
      </c>
      <c r="G109" s="461">
        <v>18.3</v>
      </c>
      <c r="H109" s="105"/>
    </row>
    <row r="110" spans="1:8" s="152" customFormat="1" ht="71.25" customHeight="1">
      <c r="A110" s="113" t="s">
        <v>354</v>
      </c>
      <c r="B110" s="97" t="s">
        <v>149</v>
      </c>
      <c r="C110" s="97">
        <v>14</v>
      </c>
      <c r="D110" s="578" t="s">
        <v>213</v>
      </c>
      <c r="E110" s="266" t="s">
        <v>352</v>
      </c>
      <c r="F110" s="42"/>
      <c r="G110" s="460">
        <f>G111</f>
        <v>6.2</v>
      </c>
      <c r="H110" s="105"/>
    </row>
    <row r="111" spans="1:8" s="152" customFormat="1" ht="42.75" customHeight="1">
      <c r="A111" s="30" t="s">
        <v>129</v>
      </c>
      <c r="B111" s="96" t="s">
        <v>149</v>
      </c>
      <c r="C111" s="96">
        <v>14</v>
      </c>
      <c r="D111" s="579" t="s">
        <v>213</v>
      </c>
      <c r="E111" s="160" t="s">
        <v>352</v>
      </c>
      <c r="F111" s="16" t="s">
        <v>124</v>
      </c>
      <c r="G111" s="461">
        <v>6.2</v>
      </c>
      <c r="H111" s="105"/>
    </row>
    <row r="112" spans="1:8" s="152" customFormat="1" ht="71.25" customHeight="1">
      <c r="A112" s="113" t="s">
        <v>360</v>
      </c>
      <c r="B112" s="97" t="s">
        <v>149</v>
      </c>
      <c r="C112" s="97">
        <v>14</v>
      </c>
      <c r="D112" s="578" t="s">
        <v>213</v>
      </c>
      <c r="E112" s="266" t="s">
        <v>353</v>
      </c>
      <c r="F112" s="42"/>
      <c r="G112" s="460">
        <f>G113</f>
        <v>6.2</v>
      </c>
      <c r="H112" s="105"/>
    </row>
    <row r="113" spans="1:8" s="152" customFormat="1" ht="42.75" customHeight="1">
      <c r="A113" s="30" t="s">
        <v>129</v>
      </c>
      <c r="B113" s="96" t="s">
        <v>149</v>
      </c>
      <c r="C113" s="96">
        <v>14</v>
      </c>
      <c r="D113" s="579" t="s">
        <v>213</v>
      </c>
      <c r="E113" s="160" t="s">
        <v>353</v>
      </c>
      <c r="F113" s="16" t="s">
        <v>124</v>
      </c>
      <c r="G113" s="461">
        <v>6.2</v>
      </c>
      <c r="H113" s="105"/>
    </row>
    <row r="114" spans="1:8" s="152" customFormat="1" ht="18.75">
      <c r="A114" s="150" t="s">
        <v>156</v>
      </c>
      <c r="B114" s="151" t="s">
        <v>128</v>
      </c>
      <c r="C114" s="114"/>
      <c r="D114" s="114"/>
      <c r="E114" s="121"/>
      <c r="F114" s="215"/>
      <c r="G114" s="449">
        <f>+G127+G115+G122</f>
        <v>2863.071</v>
      </c>
      <c r="H114" s="505">
        <f>G119+G121+G126+G131+G135+G137+G141+G143</f>
        <v>2863.071</v>
      </c>
    </row>
    <row r="115" spans="1:8" s="152" customFormat="1" ht="18.75">
      <c r="A115" s="53" t="s">
        <v>355</v>
      </c>
      <c r="B115" s="27" t="s">
        <v>128</v>
      </c>
      <c r="C115" s="119" t="s">
        <v>164</v>
      </c>
      <c r="D115" s="580"/>
      <c r="E115" s="125"/>
      <c r="F115" s="236"/>
      <c r="G115" s="455">
        <f>+G116</f>
        <v>18.3</v>
      </c>
      <c r="H115" s="505">
        <f>G119+G121</f>
        <v>18.3</v>
      </c>
    </row>
    <row r="116" spans="1:8" s="152" customFormat="1" ht="69" customHeight="1">
      <c r="A116" s="81" t="s">
        <v>356</v>
      </c>
      <c r="B116" s="110" t="s">
        <v>128</v>
      </c>
      <c r="C116" s="249" t="s">
        <v>164</v>
      </c>
      <c r="D116" s="398" t="s">
        <v>357</v>
      </c>
      <c r="E116" s="175" t="s">
        <v>189</v>
      </c>
      <c r="F116" s="250"/>
      <c r="G116" s="457">
        <f>+G117</f>
        <v>18.3</v>
      </c>
      <c r="H116" s="105"/>
    </row>
    <row r="117" spans="1:8" s="152" customFormat="1" ht="82.5" customHeight="1">
      <c r="A117" s="63" t="s">
        <v>359</v>
      </c>
      <c r="B117" s="102" t="s">
        <v>128</v>
      </c>
      <c r="C117" s="252" t="s">
        <v>164</v>
      </c>
      <c r="D117" s="568" t="s">
        <v>358</v>
      </c>
      <c r="E117" s="246" t="s">
        <v>189</v>
      </c>
      <c r="F117" s="253"/>
      <c r="G117" s="462">
        <f>+G120+G118</f>
        <v>18.3</v>
      </c>
      <c r="H117" s="105"/>
    </row>
    <row r="118" spans="1:8" s="152" customFormat="1" ht="32.25" customHeight="1" hidden="1">
      <c r="A118" s="182" t="s">
        <v>368</v>
      </c>
      <c r="B118" s="254" t="s">
        <v>128</v>
      </c>
      <c r="C118" s="255" t="s">
        <v>164</v>
      </c>
      <c r="D118" s="69" t="s">
        <v>358</v>
      </c>
      <c r="E118" s="71">
        <v>1426</v>
      </c>
      <c r="F118" s="256"/>
      <c r="G118" s="463">
        <f>G119</f>
        <v>0</v>
      </c>
      <c r="H118" s="105"/>
    </row>
    <row r="119" spans="1:8" s="152" customFormat="1" ht="36" customHeight="1" hidden="1">
      <c r="A119" s="493" t="s">
        <v>130</v>
      </c>
      <c r="B119" s="20" t="s">
        <v>128</v>
      </c>
      <c r="C119" s="494" t="s">
        <v>164</v>
      </c>
      <c r="D119" s="581" t="s">
        <v>358</v>
      </c>
      <c r="E119" s="498">
        <v>1426</v>
      </c>
      <c r="F119" s="495" t="s">
        <v>131</v>
      </c>
      <c r="G119" s="461">
        <v>0</v>
      </c>
      <c r="H119" s="105"/>
    </row>
    <row r="120" spans="1:8" s="152" customFormat="1" ht="56.25">
      <c r="A120" s="182" t="s">
        <v>361</v>
      </c>
      <c r="B120" s="254" t="s">
        <v>128</v>
      </c>
      <c r="C120" s="255" t="s">
        <v>164</v>
      </c>
      <c r="D120" s="69" t="s">
        <v>358</v>
      </c>
      <c r="E120" s="71">
        <v>1485</v>
      </c>
      <c r="F120" s="256"/>
      <c r="G120" s="463">
        <f>G121</f>
        <v>18.3</v>
      </c>
      <c r="H120" s="105"/>
    </row>
    <row r="121" spans="1:8" s="152" customFormat="1" ht="56.25">
      <c r="A121" s="496" t="s">
        <v>129</v>
      </c>
      <c r="B121" s="20" t="s">
        <v>128</v>
      </c>
      <c r="C121" s="20" t="s">
        <v>164</v>
      </c>
      <c r="D121" s="582" t="s">
        <v>358</v>
      </c>
      <c r="E121" s="391">
        <v>1485</v>
      </c>
      <c r="F121" s="20" t="s">
        <v>124</v>
      </c>
      <c r="G121" s="461">
        <v>18.3</v>
      </c>
      <c r="H121" s="105"/>
    </row>
    <row r="122" spans="1:8" s="152" customFormat="1" ht="18.75">
      <c r="A122" s="53" t="s">
        <v>362</v>
      </c>
      <c r="B122" s="27" t="s">
        <v>128</v>
      </c>
      <c r="C122" s="119" t="s">
        <v>337</v>
      </c>
      <c r="D122" s="580"/>
      <c r="E122" s="125"/>
      <c r="F122" s="236"/>
      <c r="G122" s="455">
        <f>+G123</f>
        <v>1456.241</v>
      </c>
      <c r="H122" s="505">
        <f>G126</f>
        <v>1456.241</v>
      </c>
    </row>
    <row r="123" spans="1:8" s="152" customFormat="1" ht="56.25">
      <c r="A123" s="81" t="s">
        <v>365</v>
      </c>
      <c r="B123" s="110" t="s">
        <v>128</v>
      </c>
      <c r="C123" s="249" t="s">
        <v>337</v>
      </c>
      <c r="D123" s="398" t="s">
        <v>357</v>
      </c>
      <c r="E123" s="175" t="s">
        <v>189</v>
      </c>
      <c r="F123" s="250"/>
      <c r="G123" s="457">
        <f>+G124</f>
        <v>1456.241</v>
      </c>
      <c r="H123" s="105"/>
    </row>
    <row r="124" spans="1:8" s="152" customFormat="1" ht="84" customHeight="1">
      <c r="A124" s="63" t="s">
        <v>366</v>
      </c>
      <c r="B124" s="102" t="s">
        <v>128</v>
      </c>
      <c r="C124" s="252" t="s">
        <v>337</v>
      </c>
      <c r="D124" s="568" t="s">
        <v>363</v>
      </c>
      <c r="E124" s="246" t="s">
        <v>189</v>
      </c>
      <c r="F124" s="253"/>
      <c r="G124" s="462">
        <f>+G125</f>
        <v>1456.241</v>
      </c>
      <c r="H124" s="105"/>
    </row>
    <row r="125" spans="1:8" s="152" customFormat="1" ht="131.25">
      <c r="A125" s="182" t="s">
        <v>367</v>
      </c>
      <c r="B125" s="254" t="s">
        <v>128</v>
      </c>
      <c r="C125" s="255" t="s">
        <v>337</v>
      </c>
      <c r="D125" s="69" t="s">
        <v>363</v>
      </c>
      <c r="E125" s="71">
        <v>1424</v>
      </c>
      <c r="F125" s="256"/>
      <c r="G125" s="463">
        <f>G126</f>
        <v>1456.241</v>
      </c>
      <c r="H125" s="105"/>
    </row>
    <row r="126" spans="1:8" s="152" customFormat="1" ht="36.75" customHeight="1">
      <c r="A126" s="257" t="s">
        <v>130</v>
      </c>
      <c r="B126" s="20" t="s">
        <v>128</v>
      </c>
      <c r="C126" s="20" t="s">
        <v>337</v>
      </c>
      <c r="D126" s="582" t="s">
        <v>364</v>
      </c>
      <c r="E126" s="391">
        <v>1424</v>
      </c>
      <c r="F126" s="20" t="s">
        <v>131</v>
      </c>
      <c r="G126" s="461">
        <v>1456.241</v>
      </c>
      <c r="H126" s="105"/>
    </row>
    <row r="127" spans="1:8" s="152" customFormat="1" ht="18.75">
      <c r="A127" s="53" t="s">
        <v>157</v>
      </c>
      <c r="B127" s="27" t="s">
        <v>128</v>
      </c>
      <c r="C127" s="119">
        <v>12</v>
      </c>
      <c r="D127" s="580"/>
      <c r="E127" s="125"/>
      <c r="F127" s="236"/>
      <c r="G127" s="455">
        <f>+G128+G132+G138</f>
        <v>1388.5300000000002</v>
      </c>
      <c r="H127" s="505">
        <f>G131+G135+G137+G141+G143</f>
        <v>1388.53</v>
      </c>
    </row>
    <row r="128" spans="1:8" s="251" customFormat="1" ht="56.25">
      <c r="A128" s="81" t="s">
        <v>291</v>
      </c>
      <c r="B128" s="110" t="s">
        <v>128</v>
      </c>
      <c r="C128" s="249" t="s">
        <v>158</v>
      </c>
      <c r="D128" s="398" t="s">
        <v>145</v>
      </c>
      <c r="E128" s="175" t="s">
        <v>189</v>
      </c>
      <c r="F128" s="250"/>
      <c r="G128" s="457">
        <f>+G129</f>
        <v>5</v>
      </c>
      <c r="H128" s="9"/>
    </row>
    <row r="129" spans="1:8" s="251" customFormat="1" ht="56.25">
      <c r="A129" s="63" t="s">
        <v>292</v>
      </c>
      <c r="B129" s="102" t="s">
        <v>128</v>
      </c>
      <c r="C129" s="252" t="s">
        <v>158</v>
      </c>
      <c r="D129" s="568" t="s">
        <v>198</v>
      </c>
      <c r="E129" s="246" t="s">
        <v>189</v>
      </c>
      <c r="F129" s="253"/>
      <c r="G129" s="462">
        <f>+G130</f>
        <v>5</v>
      </c>
      <c r="H129" s="9"/>
    </row>
    <row r="130" spans="1:8" s="152" customFormat="1" ht="18.75">
      <c r="A130" s="182" t="s">
        <v>199</v>
      </c>
      <c r="B130" s="254" t="s">
        <v>128</v>
      </c>
      <c r="C130" s="255" t="s">
        <v>158</v>
      </c>
      <c r="D130" s="69" t="s">
        <v>198</v>
      </c>
      <c r="E130" s="71">
        <v>1434</v>
      </c>
      <c r="F130" s="256"/>
      <c r="G130" s="463">
        <f>G131</f>
        <v>5</v>
      </c>
      <c r="H130" s="105"/>
    </row>
    <row r="131" spans="1:8" s="152" customFormat="1" ht="18.75">
      <c r="A131" s="257" t="s">
        <v>130</v>
      </c>
      <c r="B131" s="20" t="s">
        <v>128</v>
      </c>
      <c r="C131" s="20" t="s">
        <v>158</v>
      </c>
      <c r="D131" s="569" t="s">
        <v>198</v>
      </c>
      <c r="E131" s="68">
        <v>1434</v>
      </c>
      <c r="F131" s="20" t="s">
        <v>131</v>
      </c>
      <c r="G131" s="461">
        <v>5</v>
      </c>
      <c r="H131" s="105"/>
    </row>
    <row r="132" spans="1:8" s="152" customFormat="1" ht="56.25">
      <c r="A132" s="81" t="s">
        <v>304</v>
      </c>
      <c r="B132" s="110" t="s">
        <v>128</v>
      </c>
      <c r="C132" s="249" t="s">
        <v>158</v>
      </c>
      <c r="D132" s="398" t="s">
        <v>303</v>
      </c>
      <c r="E132" s="175" t="s">
        <v>189</v>
      </c>
      <c r="F132" s="250"/>
      <c r="G132" s="457">
        <f>+G133</f>
        <v>1218.63</v>
      </c>
      <c r="H132" s="105"/>
    </row>
    <row r="133" spans="1:247" s="228" customFormat="1" ht="75">
      <c r="A133" s="122" t="s">
        <v>435</v>
      </c>
      <c r="B133" s="124" t="s">
        <v>128</v>
      </c>
      <c r="C133" s="226" t="s">
        <v>158</v>
      </c>
      <c r="D133" s="583" t="s">
        <v>306</v>
      </c>
      <c r="E133" s="127" t="s">
        <v>189</v>
      </c>
      <c r="F133" s="286"/>
      <c r="G133" s="473">
        <f>+G134+G136</f>
        <v>1218.63</v>
      </c>
      <c r="H133" s="9"/>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Q133" s="251"/>
      <c r="AR133" s="251"/>
      <c r="AS133" s="251"/>
      <c r="AT133" s="251"/>
      <c r="AU133" s="251"/>
      <c r="AV133" s="251"/>
      <c r="AW133" s="251"/>
      <c r="AX133" s="251"/>
      <c r="AY133" s="251"/>
      <c r="AZ133" s="251"/>
      <c r="BA133" s="251"/>
      <c r="BB133" s="251"/>
      <c r="BC133" s="251"/>
      <c r="BD133" s="251"/>
      <c r="BE133" s="251"/>
      <c r="BF133" s="251"/>
      <c r="BG133" s="251"/>
      <c r="BH133" s="251"/>
      <c r="BI133" s="251"/>
      <c r="BJ133" s="251"/>
      <c r="BK133" s="251"/>
      <c r="BL133" s="251"/>
      <c r="BM133" s="251"/>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51"/>
      <c r="DQ133" s="251"/>
      <c r="DR133" s="251"/>
      <c r="DS133" s="251"/>
      <c r="DT133" s="251"/>
      <c r="DU133" s="251"/>
      <c r="DV133" s="251"/>
      <c r="DW133" s="251"/>
      <c r="DX133" s="251"/>
      <c r="DY133" s="251"/>
      <c r="DZ133" s="251"/>
      <c r="EA133" s="251"/>
      <c r="EB133" s="251"/>
      <c r="EC133" s="251"/>
      <c r="ED133" s="251"/>
      <c r="EE133" s="251"/>
      <c r="EF133" s="251"/>
      <c r="EG133" s="251"/>
      <c r="EH133" s="251"/>
      <c r="EI133" s="251"/>
      <c r="EJ133" s="251"/>
      <c r="EK133" s="251"/>
      <c r="EL133" s="251"/>
      <c r="EM133" s="251"/>
      <c r="EN133" s="251"/>
      <c r="EO133" s="251"/>
      <c r="EP133" s="251"/>
      <c r="EQ133" s="251"/>
      <c r="ER133" s="251"/>
      <c r="ES133" s="251"/>
      <c r="ET133" s="251"/>
      <c r="EU133" s="251"/>
      <c r="EV133" s="251"/>
      <c r="EW133" s="251"/>
      <c r="EX133" s="251"/>
      <c r="EY133" s="251"/>
      <c r="EZ133" s="251"/>
      <c r="FA133" s="251"/>
      <c r="FB133" s="251"/>
      <c r="FC133" s="251"/>
      <c r="FD133" s="251"/>
      <c r="FE133" s="251"/>
      <c r="FF133" s="251"/>
      <c r="FG133" s="251"/>
      <c r="FH133" s="251"/>
      <c r="FI133" s="251"/>
      <c r="FJ133" s="251"/>
      <c r="FK133" s="251"/>
      <c r="FL133" s="251"/>
      <c r="FM133" s="251"/>
      <c r="FN133" s="251"/>
      <c r="FO133" s="251"/>
      <c r="FP133" s="251"/>
      <c r="FQ133" s="251"/>
      <c r="FR133" s="251"/>
      <c r="FS133" s="251"/>
      <c r="FT133" s="251"/>
      <c r="FU133" s="251"/>
      <c r="FV133" s="251"/>
      <c r="FW133" s="251"/>
      <c r="FX133" s="251"/>
      <c r="FY133" s="251"/>
      <c r="FZ133" s="251"/>
      <c r="GA133" s="251"/>
      <c r="GB133" s="251"/>
      <c r="GC133" s="251"/>
      <c r="GD133" s="251"/>
      <c r="GE133" s="251"/>
      <c r="GF133" s="251"/>
      <c r="GG133" s="251"/>
      <c r="GH133" s="251"/>
      <c r="GI133" s="251"/>
      <c r="GJ133" s="251"/>
      <c r="GK133" s="251"/>
      <c r="GL133" s="251"/>
      <c r="GM133" s="251"/>
      <c r="GN133" s="251"/>
      <c r="GO133" s="251"/>
      <c r="GP133" s="251"/>
      <c r="GQ133" s="251"/>
      <c r="GR133" s="251"/>
      <c r="GS133" s="251"/>
      <c r="GT133" s="251"/>
      <c r="GU133" s="251"/>
      <c r="GV133" s="251"/>
      <c r="GW133" s="251"/>
      <c r="GX133" s="251"/>
      <c r="GY133" s="251"/>
      <c r="GZ133" s="251"/>
      <c r="HA133" s="251"/>
      <c r="HB133" s="251"/>
      <c r="HC133" s="251"/>
      <c r="HD133" s="251"/>
      <c r="HE133" s="251"/>
      <c r="HF133" s="251"/>
      <c r="HG133" s="251"/>
      <c r="HH133" s="251"/>
      <c r="HI133" s="251"/>
      <c r="HJ133" s="251"/>
      <c r="HK133" s="251"/>
      <c r="HL133" s="251"/>
      <c r="HM133" s="251"/>
      <c r="HN133" s="251"/>
      <c r="HO133" s="251"/>
      <c r="HP133" s="251"/>
      <c r="HQ133" s="251"/>
      <c r="HR133" s="251"/>
      <c r="HS133" s="251"/>
      <c r="HT133" s="251"/>
      <c r="HU133" s="251"/>
      <c r="HV133" s="251"/>
      <c r="HW133" s="251"/>
      <c r="HX133" s="251"/>
      <c r="HY133" s="251"/>
      <c r="HZ133" s="251"/>
      <c r="IA133" s="251"/>
      <c r="IB133" s="251"/>
      <c r="IC133" s="251"/>
      <c r="ID133" s="251"/>
      <c r="IE133" s="251"/>
      <c r="IF133" s="251"/>
      <c r="IG133" s="251"/>
      <c r="IH133" s="251"/>
      <c r="II133" s="251"/>
      <c r="IJ133" s="251"/>
      <c r="IK133" s="251"/>
      <c r="IL133" s="251"/>
      <c r="IM133" s="251"/>
    </row>
    <row r="134" spans="1:247" s="291" customFormat="1" ht="50.25" customHeight="1">
      <c r="A134" s="50" t="s">
        <v>307</v>
      </c>
      <c r="B134" s="51" t="s">
        <v>128</v>
      </c>
      <c r="C134" s="230" t="s">
        <v>158</v>
      </c>
      <c r="D134" s="564" t="s">
        <v>306</v>
      </c>
      <c r="E134" s="44" t="s">
        <v>308</v>
      </c>
      <c r="F134" s="259"/>
      <c r="G134" s="453">
        <f>+G135</f>
        <v>1212.43</v>
      </c>
      <c r="H134" s="9"/>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90"/>
      <c r="AM134" s="290"/>
      <c r="AN134" s="290"/>
      <c r="AO134" s="290"/>
      <c r="AP134" s="290"/>
      <c r="AQ134" s="290"/>
      <c r="AR134" s="290"/>
      <c r="AS134" s="290"/>
      <c r="AT134" s="290"/>
      <c r="AU134" s="290"/>
      <c r="AV134" s="290"/>
      <c r="AW134" s="290"/>
      <c r="AX134" s="290"/>
      <c r="AY134" s="290"/>
      <c r="AZ134" s="290"/>
      <c r="BA134" s="290"/>
      <c r="BB134" s="290"/>
      <c r="BC134" s="290"/>
      <c r="BD134" s="290"/>
      <c r="BE134" s="290"/>
      <c r="BF134" s="290"/>
      <c r="BG134" s="290"/>
      <c r="BH134" s="290"/>
      <c r="BI134" s="290"/>
      <c r="BJ134" s="290"/>
      <c r="BK134" s="290"/>
      <c r="BL134" s="290"/>
      <c r="BM134" s="290"/>
      <c r="BN134" s="290"/>
      <c r="BO134" s="290"/>
      <c r="BP134" s="290"/>
      <c r="BQ134" s="290"/>
      <c r="BR134" s="290"/>
      <c r="BS134" s="290"/>
      <c r="BT134" s="290"/>
      <c r="BU134" s="290"/>
      <c r="BV134" s="290"/>
      <c r="BW134" s="290"/>
      <c r="BX134" s="290"/>
      <c r="BY134" s="290"/>
      <c r="BZ134" s="290"/>
      <c r="CA134" s="290"/>
      <c r="CB134" s="290"/>
      <c r="CC134" s="290"/>
      <c r="CD134" s="290"/>
      <c r="CE134" s="290"/>
      <c r="CF134" s="290"/>
      <c r="CG134" s="290"/>
      <c r="CH134" s="290"/>
      <c r="CI134" s="290"/>
      <c r="CJ134" s="290"/>
      <c r="CK134" s="290"/>
      <c r="CL134" s="290"/>
      <c r="CM134" s="290"/>
      <c r="CN134" s="290"/>
      <c r="CO134" s="290"/>
      <c r="CP134" s="290"/>
      <c r="CQ134" s="290"/>
      <c r="CR134" s="290"/>
      <c r="CS134" s="290"/>
      <c r="CT134" s="290"/>
      <c r="CU134" s="290"/>
      <c r="CV134" s="290"/>
      <c r="CW134" s="290"/>
      <c r="CX134" s="290"/>
      <c r="CY134" s="290"/>
      <c r="CZ134" s="290"/>
      <c r="DA134" s="290"/>
      <c r="DB134" s="290"/>
      <c r="DC134" s="290"/>
      <c r="DD134" s="290"/>
      <c r="DE134" s="290"/>
      <c r="DF134" s="290"/>
      <c r="DG134" s="290"/>
      <c r="DH134" s="290"/>
      <c r="DI134" s="290"/>
      <c r="DJ134" s="290"/>
      <c r="DK134" s="290"/>
      <c r="DL134" s="290"/>
      <c r="DM134" s="290"/>
      <c r="DN134" s="290"/>
      <c r="DO134" s="290"/>
      <c r="DP134" s="290"/>
      <c r="DQ134" s="290"/>
      <c r="DR134" s="290"/>
      <c r="DS134" s="290"/>
      <c r="DT134" s="290"/>
      <c r="DU134" s="290"/>
      <c r="DV134" s="290"/>
      <c r="DW134" s="290"/>
      <c r="DX134" s="290"/>
      <c r="DY134" s="290"/>
      <c r="DZ134" s="290"/>
      <c r="EA134" s="290"/>
      <c r="EB134" s="290"/>
      <c r="EC134" s="290"/>
      <c r="ED134" s="290"/>
      <c r="EE134" s="290"/>
      <c r="EF134" s="290"/>
      <c r="EG134" s="290"/>
      <c r="EH134" s="290"/>
      <c r="EI134" s="290"/>
      <c r="EJ134" s="290"/>
      <c r="EK134" s="290"/>
      <c r="EL134" s="290"/>
      <c r="EM134" s="290"/>
      <c r="EN134" s="290"/>
      <c r="EO134" s="290"/>
      <c r="EP134" s="290"/>
      <c r="EQ134" s="290"/>
      <c r="ER134" s="290"/>
      <c r="ES134" s="290"/>
      <c r="ET134" s="290"/>
      <c r="EU134" s="290"/>
      <c r="EV134" s="290"/>
      <c r="EW134" s="290"/>
      <c r="EX134" s="290"/>
      <c r="EY134" s="290"/>
      <c r="EZ134" s="290"/>
      <c r="FA134" s="290"/>
      <c r="FB134" s="290"/>
      <c r="FC134" s="290"/>
      <c r="FD134" s="290"/>
      <c r="FE134" s="290"/>
      <c r="FF134" s="290"/>
      <c r="FG134" s="290"/>
      <c r="FH134" s="290"/>
      <c r="FI134" s="290"/>
      <c r="FJ134" s="290"/>
      <c r="FK134" s="290"/>
      <c r="FL134" s="290"/>
      <c r="FM134" s="290"/>
      <c r="FN134" s="290"/>
      <c r="FO134" s="290"/>
      <c r="FP134" s="290"/>
      <c r="FQ134" s="290"/>
      <c r="FR134" s="290"/>
      <c r="FS134" s="290"/>
      <c r="FT134" s="290"/>
      <c r="FU134" s="290"/>
      <c r="FV134" s="290"/>
      <c r="FW134" s="290"/>
      <c r="FX134" s="290"/>
      <c r="FY134" s="290"/>
      <c r="FZ134" s="290"/>
      <c r="GA134" s="290"/>
      <c r="GB134" s="290"/>
      <c r="GC134" s="290"/>
      <c r="GD134" s="290"/>
      <c r="GE134" s="290"/>
      <c r="GF134" s="290"/>
      <c r="GG134" s="290"/>
      <c r="GH134" s="290"/>
      <c r="GI134" s="290"/>
      <c r="GJ134" s="290"/>
      <c r="GK134" s="290"/>
      <c r="GL134" s="290"/>
      <c r="GM134" s="290"/>
      <c r="GN134" s="290"/>
      <c r="GO134" s="290"/>
      <c r="GP134" s="290"/>
      <c r="GQ134" s="290"/>
      <c r="GR134" s="290"/>
      <c r="GS134" s="290"/>
      <c r="GT134" s="290"/>
      <c r="GU134" s="290"/>
      <c r="GV134" s="290"/>
      <c r="GW134" s="290"/>
      <c r="GX134" s="290"/>
      <c r="GY134" s="290"/>
      <c r="GZ134" s="290"/>
      <c r="HA134" s="290"/>
      <c r="HB134" s="290"/>
      <c r="HC134" s="290"/>
      <c r="HD134" s="290"/>
      <c r="HE134" s="290"/>
      <c r="HF134" s="290"/>
      <c r="HG134" s="290"/>
      <c r="HH134" s="290"/>
      <c r="HI134" s="290"/>
      <c r="HJ134" s="290"/>
      <c r="HK134" s="290"/>
      <c r="HL134" s="290"/>
      <c r="HM134" s="290"/>
      <c r="HN134" s="290"/>
      <c r="HO134" s="290"/>
      <c r="HP134" s="290"/>
      <c r="HQ134" s="290"/>
      <c r="HR134" s="290"/>
      <c r="HS134" s="290"/>
      <c r="HT134" s="290"/>
      <c r="HU134" s="290"/>
      <c r="HV134" s="290"/>
      <c r="HW134" s="290"/>
      <c r="HX134" s="290"/>
      <c r="HY134" s="290"/>
      <c r="HZ134" s="290"/>
      <c r="IA134" s="290"/>
      <c r="IB134" s="290"/>
      <c r="IC134" s="290"/>
      <c r="ID134" s="290"/>
      <c r="IE134" s="290"/>
      <c r="IF134" s="290"/>
      <c r="IG134" s="290"/>
      <c r="IH134" s="290"/>
      <c r="II134" s="290"/>
      <c r="IJ134" s="290"/>
      <c r="IK134" s="290"/>
      <c r="IL134" s="290"/>
      <c r="IM134" s="290"/>
    </row>
    <row r="135" spans="1:248" s="224" customFormat="1" ht="18.75">
      <c r="A135" s="30" t="s">
        <v>130</v>
      </c>
      <c r="B135" s="287" t="s">
        <v>128</v>
      </c>
      <c r="C135" s="288" t="s">
        <v>158</v>
      </c>
      <c r="D135" s="565" t="s">
        <v>306</v>
      </c>
      <c r="E135" s="37" t="s">
        <v>308</v>
      </c>
      <c r="F135" s="289" t="s">
        <v>131</v>
      </c>
      <c r="G135" s="474">
        <f>492.43+720</f>
        <v>1212.43</v>
      </c>
      <c r="H135" s="9"/>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Q135" s="251"/>
      <c r="AR135" s="251"/>
      <c r="AS135" s="251"/>
      <c r="AT135" s="251"/>
      <c r="AU135" s="251"/>
      <c r="AV135" s="251"/>
      <c r="AW135" s="251"/>
      <c r="AX135" s="251"/>
      <c r="AY135" s="251"/>
      <c r="AZ135" s="251"/>
      <c r="BA135" s="251"/>
      <c r="BB135" s="251"/>
      <c r="BC135" s="251"/>
      <c r="BD135" s="251"/>
      <c r="BE135" s="251"/>
      <c r="BF135" s="251"/>
      <c r="BG135" s="251"/>
      <c r="BH135" s="251"/>
      <c r="BI135" s="251"/>
      <c r="BJ135" s="251"/>
      <c r="BK135" s="251"/>
      <c r="BL135" s="251"/>
      <c r="BM135" s="251"/>
      <c r="BN135" s="251"/>
      <c r="BO135" s="251"/>
      <c r="BP135" s="251"/>
      <c r="BQ135" s="251"/>
      <c r="BR135" s="251"/>
      <c r="BS135" s="251"/>
      <c r="BT135" s="251"/>
      <c r="BU135" s="251"/>
      <c r="BV135" s="251"/>
      <c r="BW135" s="251"/>
      <c r="BX135" s="251"/>
      <c r="BY135" s="251"/>
      <c r="BZ135" s="251"/>
      <c r="CA135" s="251"/>
      <c r="CB135" s="251"/>
      <c r="CC135" s="251"/>
      <c r="CD135" s="251"/>
      <c r="CE135" s="251"/>
      <c r="CF135" s="251"/>
      <c r="CG135" s="251"/>
      <c r="CH135" s="251"/>
      <c r="CI135" s="251"/>
      <c r="CJ135" s="251"/>
      <c r="CK135" s="251"/>
      <c r="CL135" s="251"/>
      <c r="CM135" s="251"/>
      <c r="CN135" s="251"/>
      <c r="CO135" s="251"/>
      <c r="CP135" s="251"/>
      <c r="CQ135" s="251"/>
      <c r="CR135" s="251"/>
      <c r="CS135" s="251"/>
      <c r="CT135" s="251"/>
      <c r="CU135" s="251"/>
      <c r="CV135" s="251"/>
      <c r="CW135" s="251"/>
      <c r="CX135" s="251"/>
      <c r="CY135" s="251"/>
      <c r="CZ135" s="251"/>
      <c r="DA135" s="251"/>
      <c r="DB135" s="251"/>
      <c r="DC135" s="251"/>
      <c r="DD135" s="251"/>
      <c r="DE135" s="251"/>
      <c r="DF135" s="251"/>
      <c r="DG135" s="251"/>
      <c r="DH135" s="251"/>
      <c r="DI135" s="251"/>
      <c r="DJ135" s="251"/>
      <c r="DK135" s="251"/>
      <c r="DL135" s="251"/>
      <c r="DM135" s="251"/>
      <c r="DN135" s="251"/>
      <c r="DO135" s="251"/>
      <c r="DP135" s="251"/>
      <c r="DQ135" s="251"/>
      <c r="DR135" s="251"/>
      <c r="DS135" s="251"/>
      <c r="DT135" s="251"/>
      <c r="DU135" s="251"/>
      <c r="DV135" s="251"/>
      <c r="DW135" s="251"/>
      <c r="DX135" s="251"/>
      <c r="DY135" s="251"/>
      <c r="DZ135" s="251"/>
      <c r="EA135" s="251"/>
      <c r="EB135" s="251"/>
      <c r="EC135" s="251"/>
      <c r="ED135" s="251"/>
      <c r="EE135" s="251"/>
      <c r="EF135" s="251"/>
      <c r="EG135" s="251"/>
      <c r="EH135" s="251"/>
      <c r="EI135" s="251"/>
      <c r="EJ135" s="251"/>
      <c r="EK135" s="251"/>
      <c r="EL135" s="251"/>
      <c r="EM135" s="251"/>
      <c r="EN135" s="251"/>
      <c r="EO135" s="251"/>
      <c r="EP135" s="251"/>
      <c r="EQ135" s="251"/>
      <c r="ER135" s="251"/>
      <c r="ES135" s="251"/>
      <c r="ET135" s="251"/>
      <c r="EU135" s="251"/>
      <c r="EV135" s="251"/>
      <c r="EW135" s="251"/>
      <c r="EX135" s="251"/>
      <c r="EY135" s="251"/>
      <c r="EZ135" s="251"/>
      <c r="FA135" s="251"/>
      <c r="FB135" s="251"/>
      <c r="FC135" s="251"/>
      <c r="FD135" s="251"/>
      <c r="FE135" s="251"/>
      <c r="FF135" s="251"/>
      <c r="FG135" s="251"/>
      <c r="FH135" s="251"/>
      <c r="FI135" s="251"/>
      <c r="FJ135" s="251"/>
      <c r="FK135" s="251"/>
      <c r="FL135" s="251"/>
      <c r="FM135" s="251"/>
      <c r="FN135" s="251"/>
      <c r="FO135" s="251"/>
      <c r="FP135" s="251"/>
      <c r="FQ135" s="251"/>
      <c r="FR135" s="251"/>
      <c r="FS135" s="251"/>
      <c r="FT135" s="251"/>
      <c r="FU135" s="251"/>
      <c r="FV135" s="251"/>
      <c r="FW135" s="251"/>
      <c r="FX135" s="251"/>
      <c r="FY135" s="251"/>
      <c r="FZ135" s="251"/>
      <c r="GA135" s="251"/>
      <c r="GB135" s="251"/>
      <c r="GC135" s="251"/>
      <c r="GD135" s="251"/>
      <c r="GE135" s="251"/>
      <c r="GF135" s="251"/>
      <c r="GG135" s="251"/>
      <c r="GH135" s="251"/>
      <c r="GI135" s="251"/>
      <c r="GJ135" s="251"/>
      <c r="GK135" s="251"/>
      <c r="GL135" s="251"/>
      <c r="GM135" s="251"/>
      <c r="GN135" s="251"/>
      <c r="GO135" s="251"/>
      <c r="GP135" s="251"/>
      <c r="GQ135" s="251"/>
      <c r="GR135" s="251"/>
      <c r="GS135" s="251"/>
      <c r="GT135" s="251"/>
      <c r="GU135" s="251"/>
      <c r="GV135" s="251"/>
      <c r="GW135" s="251"/>
      <c r="GX135" s="251"/>
      <c r="GY135" s="251"/>
      <c r="GZ135" s="251"/>
      <c r="HA135" s="251"/>
      <c r="HB135" s="251"/>
      <c r="HC135" s="251"/>
      <c r="HD135" s="251"/>
      <c r="HE135" s="251"/>
      <c r="HF135" s="251"/>
      <c r="HG135" s="251"/>
      <c r="HH135" s="251"/>
      <c r="HI135" s="251"/>
      <c r="HJ135" s="251"/>
      <c r="HK135" s="251"/>
      <c r="HL135" s="251"/>
      <c r="HM135" s="251"/>
      <c r="HN135" s="251"/>
      <c r="HO135" s="251"/>
      <c r="HP135" s="251"/>
      <c r="HQ135" s="251"/>
      <c r="HR135" s="251"/>
      <c r="HS135" s="251"/>
      <c r="HT135" s="251"/>
      <c r="HU135" s="251"/>
      <c r="HV135" s="251"/>
      <c r="HW135" s="251"/>
      <c r="HX135" s="251"/>
      <c r="HY135" s="251"/>
      <c r="HZ135" s="251"/>
      <c r="IA135" s="251"/>
      <c r="IB135" s="251"/>
      <c r="IC135" s="251"/>
      <c r="ID135" s="251"/>
      <c r="IE135" s="251"/>
      <c r="IF135" s="251"/>
      <c r="IG135" s="251"/>
      <c r="IH135" s="251"/>
      <c r="II135" s="251"/>
      <c r="IJ135" s="251"/>
      <c r="IK135" s="251"/>
      <c r="IL135" s="251"/>
      <c r="IM135" s="251"/>
      <c r="IN135" s="251"/>
    </row>
    <row r="136" spans="1:248" s="224" customFormat="1" ht="60" customHeight="1">
      <c r="A136" s="50" t="s">
        <v>380</v>
      </c>
      <c r="B136" s="51" t="s">
        <v>128</v>
      </c>
      <c r="C136" s="230" t="s">
        <v>158</v>
      </c>
      <c r="D136" s="564" t="s">
        <v>306</v>
      </c>
      <c r="E136" s="44" t="s">
        <v>381</v>
      </c>
      <c r="F136" s="259"/>
      <c r="G136" s="453">
        <f>+G137</f>
        <v>6.2</v>
      </c>
      <c r="H136" s="9"/>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Q136" s="251"/>
      <c r="AR136" s="251"/>
      <c r="AS136" s="251"/>
      <c r="AT136" s="251"/>
      <c r="AU136" s="251"/>
      <c r="AV136" s="251"/>
      <c r="AW136" s="251"/>
      <c r="AX136" s="251"/>
      <c r="AY136" s="251"/>
      <c r="AZ136" s="251"/>
      <c r="BA136" s="251"/>
      <c r="BB136" s="251"/>
      <c r="BC136" s="251"/>
      <c r="BD136" s="251"/>
      <c r="BE136" s="251"/>
      <c r="BF136" s="251"/>
      <c r="BG136" s="251"/>
      <c r="BH136" s="251"/>
      <c r="BI136" s="251"/>
      <c r="BJ136" s="251"/>
      <c r="BK136" s="251"/>
      <c r="BL136" s="251"/>
      <c r="BM136" s="251"/>
      <c r="BN136" s="251"/>
      <c r="BO136" s="251"/>
      <c r="BP136" s="251"/>
      <c r="BQ136" s="251"/>
      <c r="BR136" s="251"/>
      <c r="BS136" s="251"/>
      <c r="BT136" s="251"/>
      <c r="BU136" s="251"/>
      <c r="BV136" s="251"/>
      <c r="BW136" s="251"/>
      <c r="BX136" s="251"/>
      <c r="BY136" s="251"/>
      <c r="BZ136" s="251"/>
      <c r="CA136" s="251"/>
      <c r="CB136" s="251"/>
      <c r="CC136" s="251"/>
      <c r="CD136" s="251"/>
      <c r="CE136" s="251"/>
      <c r="CF136" s="251"/>
      <c r="CG136" s="251"/>
      <c r="CH136" s="251"/>
      <c r="CI136" s="251"/>
      <c r="CJ136" s="251"/>
      <c r="CK136" s="251"/>
      <c r="CL136" s="251"/>
      <c r="CM136" s="251"/>
      <c r="CN136" s="251"/>
      <c r="CO136" s="251"/>
      <c r="CP136" s="251"/>
      <c r="CQ136" s="251"/>
      <c r="CR136" s="251"/>
      <c r="CS136" s="251"/>
      <c r="CT136" s="251"/>
      <c r="CU136" s="251"/>
      <c r="CV136" s="251"/>
      <c r="CW136" s="251"/>
      <c r="CX136" s="251"/>
      <c r="CY136" s="251"/>
      <c r="CZ136" s="251"/>
      <c r="DA136" s="251"/>
      <c r="DB136" s="251"/>
      <c r="DC136" s="251"/>
      <c r="DD136" s="251"/>
      <c r="DE136" s="251"/>
      <c r="DF136" s="251"/>
      <c r="DG136" s="251"/>
      <c r="DH136" s="251"/>
      <c r="DI136" s="251"/>
      <c r="DJ136" s="251"/>
      <c r="DK136" s="251"/>
      <c r="DL136" s="251"/>
      <c r="DM136" s="251"/>
      <c r="DN136" s="251"/>
      <c r="DO136" s="251"/>
      <c r="DP136" s="251"/>
      <c r="DQ136" s="251"/>
      <c r="DR136" s="251"/>
      <c r="DS136" s="251"/>
      <c r="DT136" s="251"/>
      <c r="DU136" s="251"/>
      <c r="DV136" s="251"/>
      <c r="DW136" s="251"/>
      <c r="DX136" s="251"/>
      <c r="DY136" s="251"/>
      <c r="DZ136" s="251"/>
      <c r="EA136" s="251"/>
      <c r="EB136" s="251"/>
      <c r="EC136" s="251"/>
      <c r="ED136" s="251"/>
      <c r="EE136" s="251"/>
      <c r="EF136" s="251"/>
      <c r="EG136" s="251"/>
      <c r="EH136" s="251"/>
      <c r="EI136" s="251"/>
      <c r="EJ136" s="251"/>
      <c r="EK136" s="251"/>
      <c r="EL136" s="251"/>
      <c r="EM136" s="251"/>
      <c r="EN136" s="251"/>
      <c r="EO136" s="251"/>
      <c r="EP136" s="251"/>
      <c r="EQ136" s="251"/>
      <c r="ER136" s="251"/>
      <c r="ES136" s="251"/>
      <c r="ET136" s="251"/>
      <c r="EU136" s="251"/>
      <c r="EV136" s="251"/>
      <c r="EW136" s="251"/>
      <c r="EX136" s="251"/>
      <c r="EY136" s="251"/>
      <c r="EZ136" s="251"/>
      <c r="FA136" s="251"/>
      <c r="FB136" s="251"/>
      <c r="FC136" s="251"/>
      <c r="FD136" s="251"/>
      <c r="FE136" s="251"/>
      <c r="FF136" s="251"/>
      <c r="FG136" s="251"/>
      <c r="FH136" s="251"/>
      <c r="FI136" s="251"/>
      <c r="FJ136" s="251"/>
      <c r="FK136" s="251"/>
      <c r="FL136" s="251"/>
      <c r="FM136" s="251"/>
      <c r="FN136" s="251"/>
      <c r="FO136" s="251"/>
      <c r="FP136" s="251"/>
      <c r="FQ136" s="251"/>
      <c r="FR136" s="251"/>
      <c r="FS136" s="251"/>
      <c r="FT136" s="251"/>
      <c r="FU136" s="251"/>
      <c r="FV136" s="251"/>
      <c r="FW136" s="251"/>
      <c r="FX136" s="251"/>
      <c r="FY136" s="251"/>
      <c r="FZ136" s="251"/>
      <c r="GA136" s="251"/>
      <c r="GB136" s="251"/>
      <c r="GC136" s="251"/>
      <c r="GD136" s="251"/>
      <c r="GE136" s="251"/>
      <c r="GF136" s="251"/>
      <c r="GG136" s="251"/>
      <c r="GH136" s="251"/>
      <c r="GI136" s="251"/>
      <c r="GJ136" s="251"/>
      <c r="GK136" s="251"/>
      <c r="GL136" s="251"/>
      <c r="GM136" s="251"/>
      <c r="GN136" s="251"/>
      <c r="GO136" s="251"/>
      <c r="GP136" s="251"/>
      <c r="GQ136" s="251"/>
      <c r="GR136" s="251"/>
      <c r="GS136" s="251"/>
      <c r="GT136" s="251"/>
      <c r="GU136" s="251"/>
      <c r="GV136" s="251"/>
      <c r="GW136" s="251"/>
      <c r="GX136" s="251"/>
      <c r="GY136" s="251"/>
      <c r="GZ136" s="251"/>
      <c r="HA136" s="251"/>
      <c r="HB136" s="251"/>
      <c r="HC136" s="251"/>
      <c r="HD136" s="251"/>
      <c r="HE136" s="251"/>
      <c r="HF136" s="251"/>
      <c r="HG136" s="251"/>
      <c r="HH136" s="251"/>
      <c r="HI136" s="251"/>
      <c r="HJ136" s="251"/>
      <c r="HK136" s="251"/>
      <c r="HL136" s="251"/>
      <c r="HM136" s="251"/>
      <c r="HN136" s="251"/>
      <c r="HO136" s="251"/>
      <c r="HP136" s="251"/>
      <c r="HQ136" s="251"/>
      <c r="HR136" s="251"/>
      <c r="HS136" s="251"/>
      <c r="HT136" s="251"/>
      <c r="HU136" s="251"/>
      <c r="HV136" s="251"/>
      <c r="HW136" s="251"/>
      <c r="HX136" s="251"/>
      <c r="HY136" s="251"/>
      <c r="HZ136" s="251"/>
      <c r="IA136" s="251"/>
      <c r="IB136" s="251"/>
      <c r="IC136" s="251"/>
      <c r="ID136" s="251"/>
      <c r="IE136" s="251"/>
      <c r="IF136" s="251"/>
      <c r="IG136" s="251"/>
      <c r="IH136" s="251"/>
      <c r="II136" s="251"/>
      <c r="IJ136" s="251"/>
      <c r="IK136" s="251"/>
      <c r="IL136" s="251"/>
      <c r="IM136" s="251"/>
      <c r="IN136" s="251"/>
    </row>
    <row r="137" spans="1:248" s="224" customFormat="1" ht="56.25">
      <c r="A137" s="30" t="s">
        <v>129</v>
      </c>
      <c r="B137" s="287" t="s">
        <v>128</v>
      </c>
      <c r="C137" s="288" t="s">
        <v>158</v>
      </c>
      <c r="D137" s="565" t="s">
        <v>306</v>
      </c>
      <c r="E137" s="37" t="s">
        <v>381</v>
      </c>
      <c r="F137" s="289" t="s">
        <v>124</v>
      </c>
      <c r="G137" s="474">
        <v>6.2</v>
      </c>
      <c r="H137" s="9"/>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Q137" s="251"/>
      <c r="AR137" s="251"/>
      <c r="AS137" s="251"/>
      <c r="AT137" s="251"/>
      <c r="AU137" s="251"/>
      <c r="AV137" s="251"/>
      <c r="AW137" s="251"/>
      <c r="AX137" s="251"/>
      <c r="AY137" s="251"/>
      <c r="AZ137" s="251"/>
      <c r="BA137" s="251"/>
      <c r="BB137" s="251"/>
      <c r="BC137" s="251"/>
      <c r="BD137" s="251"/>
      <c r="BE137" s="251"/>
      <c r="BF137" s="251"/>
      <c r="BG137" s="251"/>
      <c r="BH137" s="251"/>
      <c r="BI137" s="251"/>
      <c r="BJ137" s="251"/>
      <c r="BK137" s="251"/>
      <c r="BL137" s="251"/>
      <c r="BM137" s="251"/>
      <c r="BN137" s="251"/>
      <c r="BO137" s="251"/>
      <c r="BP137" s="251"/>
      <c r="BQ137" s="251"/>
      <c r="BR137" s="251"/>
      <c r="BS137" s="251"/>
      <c r="BT137" s="251"/>
      <c r="BU137" s="251"/>
      <c r="BV137" s="251"/>
      <c r="BW137" s="251"/>
      <c r="BX137" s="251"/>
      <c r="BY137" s="251"/>
      <c r="BZ137" s="251"/>
      <c r="CA137" s="251"/>
      <c r="CB137" s="251"/>
      <c r="CC137" s="251"/>
      <c r="CD137" s="251"/>
      <c r="CE137" s="251"/>
      <c r="CF137" s="251"/>
      <c r="CG137" s="251"/>
      <c r="CH137" s="251"/>
      <c r="CI137" s="251"/>
      <c r="CJ137" s="251"/>
      <c r="CK137" s="251"/>
      <c r="CL137" s="251"/>
      <c r="CM137" s="251"/>
      <c r="CN137" s="251"/>
      <c r="CO137" s="251"/>
      <c r="CP137" s="251"/>
      <c r="CQ137" s="251"/>
      <c r="CR137" s="251"/>
      <c r="CS137" s="251"/>
      <c r="CT137" s="251"/>
      <c r="CU137" s="251"/>
      <c r="CV137" s="251"/>
      <c r="CW137" s="251"/>
      <c r="CX137" s="251"/>
      <c r="CY137" s="251"/>
      <c r="CZ137" s="251"/>
      <c r="DA137" s="251"/>
      <c r="DB137" s="251"/>
      <c r="DC137" s="251"/>
      <c r="DD137" s="251"/>
      <c r="DE137" s="251"/>
      <c r="DF137" s="251"/>
      <c r="DG137" s="251"/>
      <c r="DH137" s="251"/>
      <c r="DI137" s="251"/>
      <c r="DJ137" s="251"/>
      <c r="DK137" s="251"/>
      <c r="DL137" s="251"/>
      <c r="DM137" s="251"/>
      <c r="DN137" s="251"/>
      <c r="DO137" s="251"/>
      <c r="DP137" s="251"/>
      <c r="DQ137" s="251"/>
      <c r="DR137" s="251"/>
      <c r="DS137" s="251"/>
      <c r="DT137" s="251"/>
      <c r="DU137" s="251"/>
      <c r="DV137" s="251"/>
      <c r="DW137" s="251"/>
      <c r="DX137" s="251"/>
      <c r="DY137" s="251"/>
      <c r="DZ137" s="251"/>
      <c r="EA137" s="251"/>
      <c r="EB137" s="251"/>
      <c r="EC137" s="251"/>
      <c r="ED137" s="251"/>
      <c r="EE137" s="251"/>
      <c r="EF137" s="251"/>
      <c r="EG137" s="251"/>
      <c r="EH137" s="251"/>
      <c r="EI137" s="251"/>
      <c r="EJ137" s="251"/>
      <c r="EK137" s="251"/>
      <c r="EL137" s="251"/>
      <c r="EM137" s="251"/>
      <c r="EN137" s="251"/>
      <c r="EO137" s="251"/>
      <c r="EP137" s="251"/>
      <c r="EQ137" s="251"/>
      <c r="ER137" s="251"/>
      <c r="ES137" s="251"/>
      <c r="ET137" s="251"/>
      <c r="EU137" s="251"/>
      <c r="EV137" s="251"/>
      <c r="EW137" s="251"/>
      <c r="EX137" s="251"/>
      <c r="EY137" s="251"/>
      <c r="EZ137" s="251"/>
      <c r="FA137" s="251"/>
      <c r="FB137" s="251"/>
      <c r="FC137" s="251"/>
      <c r="FD137" s="251"/>
      <c r="FE137" s="251"/>
      <c r="FF137" s="251"/>
      <c r="FG137" s="251"/>
      <c r="FH137" s="251"/>
      <c r="FI137" s="251"/>
      <c r="FJ137" s="251"/>
      <c r="FK137" s="251"/>
      <c r="FL137" s="251"/>
      <c r="FM137" s="251"/>
      <c r="FN137" s="251"/>
      <c r="FO137" s="251"/>
      <c r="FP137" s="251"/>
      <c r="FQ137" s="251"/>
      <c r="FR137" s="251"/>
      <c r="FS137" s="251"/>
      <c r="FT137" s="251"/>
      <c r="FU137" s="251"/>
      <c r="FV137" s="251"/>
      <c r="FW137" s="251"/>
      <c r="FX137" s="251"/>
      <c r="FY137" s="251"/>
      <c r="FZ137" s="251"/>
      <c r="GA137" s="251"/>
      <c r="GB137" s="251"/>
      <c r="GC137" s="251"/>
      <c r="GD137" s="251"/>
      <c r="GE137" s="251"/>
      <c r="GF137" s="251"/>
      <c r="GG137" s="251"/>
      <c r="GH137" s="251"/>
      <c r="GI137" s="251"/>
      <c r="GJ137" s="251"/>
      <c r="GK137" s="251"/>
      <c r="GL137" s="251"/>
      <c r="GM137" s="251"/>
      <c r="GN137" s="251"/>
      <c r="GO137" s="251"/>
      <c r="GP137" s="251"/>
      <c r="GQ137" s="251"/>
      <c r="GR137" s="251"/>
      <c r="GS137" s="251"/>
      <c r="GT137" s="251"/>
      <c r="GU137" s="251"/>
      <c r="GV137" s="251"/>
      <c r="GW137" s="251"/>
      <c r="GX137" s="251"/>
      <c r="GY137" s="251"/>
      <c r="GZ137" s="251"/>
      <c r="HA137" s="251"/>
      <c r="HB137" s="251"/>
      <c r="HC137" s="251"/>
      <c r="HD137" s="251"/>
      <c r="HE137" s="251"/>
      <c r="HF137" s="251"/>
      <c r="HG137" s="251"/>
      <c r="HH137" s="251"/>
      <c r="HI137" s="251"/>
      <c r="HJ137" s="251"/>
      <c r="HK137" s="251"/>
      <c r="HL137" s="251"/>
      <c r="HM137" s="251"/>
      <c r="HN137" s="251"/>
      <c r="HO137" s="251"/>
      <c r="HP137" s="251"/>
      <c r="HQ137" s="251"/>
      <c r="HR137" s="251"/>
      <c r="HS137" s="251"/>
      <c r="HT137" s="251"/>
      <c r="HU137" s="251"/>
      <c r="HV137" s="251"/>
      <c r="HW137" s="251"/>
      <c r="HX137" s="251"/>
      <c r="HY137" s="251"/>
      <c r="HZ137" s="251"/>
      <c r="IA137" s="251"/>
      <c r="IB137" s="251"/>
      <c r="IC137" s="251"/>
      <c r="ID137" s="251"/>
      <c r="IE137" s="251"/>
      <c r="IF137" s="251"/>
      <c r="IG137" s="251"/>
      <c r="IH137" s="251"/>
      <c r="II137" s="251"/>
      <c r="IJ137" s="251"/>
      <c r="IK137" s="251"/>
      <c r="IL137" s="251"/>
      <c r="IM137" s="251"/>
      <c r="IN137" s="251"/>
    </row>
    <row r="138" spans="1:248" s="224" customFormat="1" ht="56.25">
      <c r="A138" s="136" t="s">
        <v>382</v>
      </c>
      <c r="B138" s="112" t="s">
        <v>128</v>
      </c>
      <c r="C138" s="138" t="s">
        <v>158</v>
      </c>
      <c r="D138" s="584" t="s">
        <v>200</v>
      </c>
      <c r="E138" s="32" t="s">
        <v>189</v>
      </c>
      <c r="F138" s="139"/>
      <c r="G138" s="477">
        <f>G139</f>
        <v>164.9</v>
      </c>
      <c r="H138" s="9"/>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Q138" s="251"/>
      <c r="AR138" s="251"/>
      <c r="AS138" s="251"/>
      <c r="AT138" s="251"/>
      <c r="AU138" s="251"/>
      <c r="AV138" s="251"/>
      <c r="AW138" s="251"/>
      <c r="AX138" s="251"/>
      <c r="AY138" s="251"/>
      <c r="AZ138" s="251"/>
      <c r="BA138" s="251"/>
      <c r="BB138" s="251"/>
      <c r="BC138" s="251"/>
      <c r="BD138" s="251"/>
      <c r="BE138" s="251"/>
      <c r="BF138" s="251"/>
      <c r="BG138" s="251"/>
      <c r="BH138" s="251"/>
      <c r="BI138" s="251"/>
      <c r="BJ138" s="251"/>
      <c r="BK138" s="251"/>
      <c r="BL138" s="251"/>
      <c r="BM138" s="251"/>
      <c r="BN138" s="251"/>
      <c r="BO138" s="251"/>
      <c r="BP138" s="251"/>
      <c r="BQ138" s="251"/>
      <c r="BR138" s="251"/>
      <c r="BS138" s="251"/>
      <c r="BT138" s="251"/>
      <c r="BU138" s="251"/>
      <c r="BV138" s="251"/>
      <c r="BW138" s="251"/>
      <c r="BX138" s="251"/>
      <c r="BY138" s="251"/>
      <c r="BZ138" s="251"/>
      <c r="CA138" s="251"/>
      <c r="CB138" s="251"/>
      <c r="CC138" s="251"/>
      <c r="CD138" s="251"/>
      <c r="CE138" s="251"/>
      <c r="CF138" s="251"/>
      <c r="CG138" s="251"/>
      <c r="CH138" s="251"/>
      <c r="CI138" s="251"/>
      <c r="CJ138" s="251"/>
      <c r="CK138" s="251"/>
      <c r="CL138" s="251"/>
      <c r="CM138" s="251"/>
      <c r="CN138" s="251"/>
      <c r="CO138" s="251"/>
      <c r="CP138" s="251"/>
      <c r="CQ138" s="251"/>
      <c r="CR138" s="251"/>
      <c r="CS138" s="251"/>
      <c r="CT138" s="251"/>
      <c r="CU138" s="251"/>
      <c r="CV138" s="251"/>
      <c r="CW138" s="251"/>
      <c r="CX138" s="251"/>
      <c r="CY138" s="251"/>
      <c r="CZ138" s="251"/>
      <c r="DA138" s="251"/>
      <c r="DB138" s="251"/>
      <c r="DC138" s="251"/>
      <c r="DD138" s="251"/>
      <c r="DE138" s="251"/>
      <c r="DF138" s="251"/>
      <c r="DG138" s="251"/>
      <c r="DH138" s="251"/>
      <c r="DI138" s="251"/>
      <c r="DJ138" s="251"/>
      <c r="DK138" s="251"/>
      <c r="DL138" s="251"/>
      <c r="DM138" s="251"/>
      <c r="DN138" s="251"/>
      <c r="DO138" s="251"/>
      <c r="DP138" s="251"/>
      <c r="DQ138" s="251"/>
      <c r="DR138" s="251"/>
      <c r="DS138" s="251"/>
      <c r="DT138" s="251"/>
      <c r="DU138" s="251"/>
      <c r="DV138" s="251"/>
      <c r="DW138" s="251"/>
      <c r="DX138" s="251"/>
      <c r="DY138" s="251"/>
      <c r="DZ138" s="251"/>
      <c r="EA138" s="251"/>
      <c r="EB138" s="251"/>
      <c r="EC138" s="251"/>
      <c r="ED138" s="251"/>
      <c r="EE138" s="251"/>
      <c r="EF138" s="251"/>
      <c r="EG138" s="251"/>
      <c r="EH138" s="251"/>
      <c r="EI138" s="251"/>
      <c r="EJ138" s="251"/>
      <c r="EK138" s="251"/>
      <c r="EL138" s="251"/>
      <c r="EM138" s="251"/>
      <c r="EN138" s="251"/>
      <c r="EO138" s="251"/>
      <c r="EP138" s="251"/>
      <c r="EQ138" s="251"/>
      <c r="ER138" s="251"/>
      <c r="ES138" s="251"/>
      <c r="ET138" s="251"/>
      <c r="EU138" s="251"/>
      <c r="EV138" s="251"/>
      <c r="EW138" s="251"/>
      <c r="EX138" s="251"/>
      <c r="EY138" s="251"/>
      <c r="EZ138" s="251"/>
      <c r="FA138" s="251"/>
      <c r="FB138" s="251"/>
      <c r="FC138" s="251"/>
      <c r="FD138" s="251"/>
      <c r="FE138" s="251"/>
      <c r="FF138" s="251"/>
      <c r="FG138" s="251"/>
      <c r="FH138" s="251"/>
      <c r="FI138" s="251"/>
      <c r="FJ138" s="251"/>
      <c r="FK138" s="251"/>
      <c r="FL138" s="251"/>
      <c r="FM138" s="251"/>
      <c r="FN138" s="251"/>
      <c r="FO138" s="251"/>
      <c r="FP138" s="251"/>
      <c r="FQ138" s="251"/>
      <c r="FR138" s="251"/>
      <c r="FS138" s="251"/>
      <c r="FT138" s="251"/>
      <c r="FU138" s="251"/>
      <c r="FV138" s="251"/>
      <c r="FW138" s="251"/>
      <c r="FX138" s="251"/>
      <c r="FY138" s="251"/>
      <c r="FZ138" s="251"/>
      <c r="GA138" s="251"/>
      <c r="GB138" s="251"/>
      <c r="GC138" s="251"/>
      <c r="GD138" s="251"/>
      <c r="GE138" s="251"/>
      <c r="GF138" s="251"/>
      <c r="GG138" s="251"/>
      <c r="GH138" s="251"/>
      <c r="GI138" s="251"/>
      <c r="GJ138" s="251"/>
      <c r="GK138" s="251"/>
      <c r="GL138" s="251"/>
      <c r="GM138" s="251"/>
      <c r="GN138" s="251"/>
      <c r="GO138" s="251"/>
      <c r="GP138" s="251"/>
      <c r="GQ138" s="251"/>
      <c r="GR138" s="251"/>
      <c r="GS138" s="251"/>
      <c r="GT138" s="251"/>
      <c r="GU138" s="251"/>
      <c r="GV138" s="251"/>
      <c r="GW138" s="251"/>
      <c r="GX138" s="251"/>
      <c r="GY138" s="251"/>
      <c r="GZ138" s="251"/>
      <c r="HA138" s="251"/>
      <c r="HB138" s="251"/>
      <c r="HC138" s="251"/>
      <c r="HD138" s="251"/>
      <c r="HE138" s="251"/>
      <c r="HF138" s="251"/>
      <c r="HG138" s="251"/>
      <c r="HH138" s="251"/>
      <c r="HI138" s="251"/>
      <c r="HJ138" s="251"/>
      <c r="HK138" s="251"/>
      <c r="HL138" s="251"/>
      <c r="HM138" s="251"/>
      <c r="HN138" s="251"/>
      <c r="HO138" s="251"/>
      <c r="HP138" s="251"/>
      <c r="HQ138" s="251"/>
      <c r="HR138" s="251"/>
      <c r="HS138" s="251"/>
      <c r="HT138" s="251"/>
      <c r="HU138" s="251"/>
      <c r="HV138" s="251"/>
      <c r="HW138" s="251"/>
      <c r="HX138" s="251"/>
      <c r="HY138" s="251"/>
      <c r="HZ138" s="251"/>
      <c r="IA138" s="251"/>
      <c r="IB138" s="251"/>
      <c r="IC138" s="251"/>
      <c r="ID138" s="251"/>
      <c r="IE138" s="251"/>
      <c r="IF138" s="251"/>
      <c r="IG138" s="251"/>
      <c r="IH138" s="251"/>
      <c r="II138" s="251"/>
      <c r="IJ138" s="251"/>
      <c r="IK138" s="251"/>
      <c r="IL138" s="251"/>
      <c r="IM138" s="251"/>
      <c r="IN138" s="251"/>
    </row>
    <row r="139" spans="1:248" s="224" customFormat="1" ht="56.25">
      <c r="A139" s="13" t="s">
        <v>383</v>
      </c>
      <c r="B139" s="124" t="s">
        <v>128</v>
      </c>
      <c r="C139" s="226" t="s">
        <v>158</v>
      </c>
      <c r="D139" s="585" t="s">
        <v>370</v>
      </c>
      <c r="E139" s="141" t="s">
        <v>189</v>
      </c>
      <c r="F139" s="227"/>
      <c r="G139" s="452">
        <f>G140+G142</f>
        <v>164.9</v>
      </c>
      <c r="H139" s="9"/>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c r="AO139" s="251"/>
      <c r="AP139" s="251"/>
      <c r="AQ139" s="251"/>
      <c r="AR139" s="251"/>
      <c r="AS139" s="251"/>
      <c r="AT139" s="251"/>
      <c r="AU139" s="251"/>
      <c r="AV139" s="251"/>
      <c r="AW139" s="251"/>
      <c r="AX139" s="251"/>
      <c r="AY139" s="251"/>
      <c r="AZ139" s="251"/>
      <c r="BA139" s="251"/>
      <c r="BB139" s="251"/>
      <c r="BC139" s="251"/>
      <c r="BD139" s="251"/>
      <c r="BE139" s="251"/>
      <c r="BF139" s="251"/>
      <c r="BG139" s="251"/>
      <c r="BH139" s="251"/>
      <c r="BI139" s="251"/>
      <c r="BJ139" s="251"/>
      <c r="BK139" s="251"/>
      <c r="BL139" s="251"/>
      <c r="BM139" s="251"/>
      <c r="BN139" s="251"/>
      <c r="BO139" s="251"/>
      <c r="BP139" s="251"/>
      <c r="BQ139" s="251"/>
      <c r="BR139" s="251"/>
      <c r="BS139" s="251"/>
      <c r="BT139" s="251"/>
      <c r="BU139" s="251"/>
      <c r="BV139" s="251"/>
      <c r="BW139" s="251"/>
      <c r="BX139" s="251"/>
      <c r="BY139" s="251"/>
      <c r="BZ139" s="251"/>
      <c r="CA139" s="251"/>
      <c r="CB139" s="251"/>
      <c r="CC139" s="251"/>
      <c r="CD139" s="251"/>
      <c r="CE139" s="251"/>
      <c r="CF139" s="251"/>
      <c r="CG139" s="251"/>
      <c r="CH139" s="251"/>
      <c r="CI139" s="251"/>
      <c r="CJ139" s="251"/>
      <c r="CK139" s="251"/>
      <c r="CL139" s="251"/>
      <c r="CM139" s="251"/>
      <c r="CN139" s="251"/>
      <c r="CO139" s="251"/>
      <c r="CP139" s="251"/>
      <c r="CQ139" s="251"/>
      <c r="CR139" s="251"/>
      <c r="CS139" s="251"/>
      <c r="CT139" s="251"/>
      <c r="CU139" s="251"/>
      <c r="CV139" s="251"/>
      <c r="CW139" s="251"/>
      <c r="CX139" s="251"/>
      <c r="CY139" s="251"/>
      <c r="CZ139" s="251"/>
      <c r="DA139" s="251"/>
      <c r="DB139" s="251"/>
      <c r="DC139" s="251"/>
      <c r="DD139" s="251"/>
      <c r="DE139" s="251"/>
      <c r="DF139" s="251"/>
      <c r="DG139" s="251"/>
      <c r="DH139" s="251"/>
      <c r="DI139" s="251"/>
      <c r="DJ139" s="251"/>
      <c r="DK139" s="251"/>
      <c r="DL139" s="251"/>
      <c r="DM139" s="251"/>
      <c r="DN139" s="251"/>
      <c r="DO139" s="251"/>
      <c r="DP139" s="251"/>
      <c r="DQ139" s="251"/>
      <c r="DR139" s="251"/>
      <c r="DS139" s="251"/>
      <c r="DT139" s="251"/>
      <c r="DU139" s="251"/>
      <c r="DV139" s="251"/>
      <c r="DW139" s="251"/>
      <c r="DX139" s="251"/>
      <c r="DY139" s="251"/>
      <c r="DZ139" s="251"/>
      <c r="EA139" s="251"/>
      <c r="EB139" s="251"/>
      <c r="EC139" s="251"/>
      <c r="ED139" s="251"/>
      <c r="EE139" s="251"/>
      <c r="EF139" s="251"/>
      <c r="EG139" s="251"/>
      <c r="EH139" s="251"/>
      <c r="EI139" s="251"/>
      <c r="EJ139" s="251"/>
      <c r="EK139" s="251"/>
      <c r="EL139" s="251"/>
      <c r="EM139" s="251"/>
      <c r="EN139" s="251"/>
      <c r="EO139" s="251"/>
      <c r="EP139" s="251"/>
      <c r="EQ139" s="251"/>
      <c r="ER139" s="251"/>
      <c r="ES139" s="251"/>
      <c r="ET139" s="251"/>
      <c r="EU139" s="251"/>
      <c r="EV139" s="251"/>
      <c r="EW139" s="251"/>
      <c r="EX139" s="251"/>
      <c r="EY139" s="251"/>
      <c r="EZ139" s="251"/>
      <c r="FA139" s="251"/>
      <c r="FB139" s="251"/>
      <c r="FC139" s="251"/>
      <c r="FD139" s="251"/>
      <c r="FE139" s="251"/>
      <c r="FF139" s="251"/>
      <c r="FG139" s="251"/>
      <c r="FH139" s="251"/>
      <c r="FI139" s="251"/>
      <c r="FJ139" s="251"/>
      <c r="FK139" s="251"/>
      <c r="FL139" s="251"/>
      <c r="FM139" s="251"/>
      <c r="FN139" s="251"/>
      <c r="FO139" s="251"/>
      <c r="FP139" s="251"/>
      <c r="FQ139" s="251"/>
      <c r="FR139" s="251"/>
      <c r="FS139" s="251"/>
      <c r="FT139" s="251"/>
      <c r="FU139" s="251"/>
      <c r="FV139" s="251"/>
      <c r="FW139" s="251"/>
      <c r="FX139" s="251"/>
      <c r="FY139" s="251"/>
      <c r="FZ139" s="251"/>
      <c r="GA139" s="251"/>
      <c r="GB139" s="251"/>
      <c r="GC139" s="251"/>
      <c r="GD139" s="251"/>
      <c r="GE139" s="251"/>
      <c r="GF139" s="251"/>
      <c r="GG139" s="251"/>
      <c r="GH139" s="251"/>
      <c r="GI139" s="251"/>
      <c r="GJ139" s="251"/>
      <c r="GK139" s="251"/>
      <c r="GL139" s="251"/>
      <c r="GM139" s="251"/>
      <c r="GN139" s="251"/>
      <c r="GO139" s="251"/>
      <c r="GP139" s="251"/>
      <c r="GQ139" s="251"/>
      <c r="GR139" s="251"/>
      <c r="GS139" s="251"/>
      <c r="GT139" s="251"/>
      <c r="GU139" s="251"/>
      <c r="GV139" s="251"/>
      <c r="GW139" s="251"/>
      <c r="GX139" s="251"/>
      <c r="GY139" s="251"/>
      <c r="GZ139" s="251"/>
      <c r="HA139" s="251"/>
      <c r="HB139" s="251"/>
      <c r="HC139" s="251"/>
      <c r="HD139" s="251"/>
      <c r="HE139" s="251"/>
      <c r="HF139" s="251"/>
      <c r="HG139" s="251"/>
      <c r="HH139" s="251"/>
      <c r="HI139" s="251"/>
      <c r="HJ139" s="251"/>
      <c r="HK139" s="251"/>
      <c r="HL139" s="251"/>
      <c r="HM139" s="251"/>
      <c r="HN139" s="251"/>
      <c r="HO139" s="251"/>
      <c r="HP139" s="251"/>
      <c r="HQ139" s="251"/>
      <c r="HR139" s="251"/>
      <c r="HS139" s="251"/>
      <c r="HT139" s="251"/>
      <c r="HU139" s="251"/>
      <c r="HV139" s="251"/>
      <c r="HW139" s="251"/>
      <c r="HX139" s="251"/>
      <c r="HY139" s="251"/>
      <c r="HZ139" s="251"/>
      <c r="IA139" s="251"/>
      <c r="IB139" s="251"/>
      <c r="IC139" s="251"/>
      <c r="ID139" s="251"/>
      <c r="IE139" s="251"/>
      <c r="IF139" s="251"/>
      <c r="IG139" s="251"/>
      <c r="IH139" s="251"/>
      <c r="II139" s="251"/>
      <c r="IJ139" s="251"/>
      <c r="IK139" s="251"/>
      <c r="IL139" s="251"/>
      <c r="IM139" s="251"/>
      <c r="IN139" s="251"/>
    </row>
    <row r="140" spans="1:37" s="225" customFormat="1" ht="43.5" customHeight="1">
      <c r="A140" s="182" t="s">
        <v>372</v>
      </c>
      <c r="B140" s="254" t="s">
        <v>128</v>
      </c>
      <c r="C140" s="255" t="s">
        <v>158</v>
      </c>
      <c r="D140" s="69" t="s">
        <v>370</v>
      </c>
      <c r="E140" s="71">
        <v>1416</v>
      </c>
      <c r="F140" s="256"/>
      <c r="G140" s="463">
        <f>G141</f>
        <v>136.8</v>
      </c>
      <c r="H140" s="123"/>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row>
    <row r="141" spans="1:37" s="205" customFormat="1" ht="28.5" customHeight="1">
      <c r="A141" s="30" t="s">
        <v>130</v>
      </c>
      <c r="B141" s="287" t="s">
        <v>128</v>
      </c>
      <c r="C141" s="288" t="s">
        <v>158</v>
      </c>
      <c r="D141" s="635" t="s">
        <v>370</v>
      </c>
      <c r="E141" s="630" t="s">
        <v>373</v>
      </c>
      <c r="F141" s="289" t="s">
        <v>131</v>
      </c>
      <c r="G141" s="500">
        <v>136.8</v>
      </c>
      <c r="H141" s="197"/>
      <c r="I141" s="204"/>
      <c r="J141" s="204"/>
      <c r="K141" s="204"/>
      <c r="L141" s="204"/>
      <c r="M141" s="204"/>
      <c r="N141" s="204"/>
      <c r="O141" s="204"/>
      <c r="P141" s="204"/>
      <c r="Q141" s="204"/>
      <c r="R141" s="204"/>
      <c r="S141" s="204"/>
      <c r="T141" s="204"/>
      <c r="U141" s="204"/>
      <c r="V141" s="204"/>
      <c r="W141" s="204"/>
      <c r="X141" s="204"/>
      <c r="Y141" s="204"/>
      <c r="Z141" s="204"/>
      <c r="AA141" s="204"/>
      <c r="AB141" s="204"/>
      <c r="AC141" s="204"/>
      <c r="AD141" s="204"/>
      <c r="AE141" s="204"/>
      <c r="AF141" s="204"/>
      <c r="AG141" s="204"/>
      <c r="AH141" s="204"/>
      <c r="AI141" s="204"/>
      <c r="AJ141" s="204"/>
      <c r="AK141" s="204"/>
    </row>
    <row r="142" spans="1:37" s="205" customFormat="1" ht="243.75">
      <c r="A142" s="50" t="s">
        <v>369</v>
      </c>
      <c r="B142" s="51" t="s">
        <v>128</v>
      </c>
      <c r="C142" s="230" t="s">
        <v>158</v>
      </c>
      <c r="D142" s="564" t="s">
        <v>370</v>
      </c>
      <c r="E142" s="44" t="s">
        <v>371</v>
      </c>
      <c r="F142" s="231"/>
      <c r="G142" s="453">
        <f>+G143</f>
        <v>28.1</v>
      </c>
      <c r="H142" s="197"/>
      <c r="I142" s="204"/>
      <c r="J142" s="204"/>
      <c r="K142" s="204"/>
      <c r="L142" s="204"/>
      <c r="M142" s="204"/>
      <c r="N142" s="204"/>
      <c r="O142" s="204"/>
      <c r="P142" s="204"/>
      <c r="Q142" s="204"/>
      <c r="R142" s="204"/>
      <c r="S142" s="204"/>
      <c r="T142" s="204"/>
      <c r="U142" s="204"/>
      <c r="V142" s="204"/>
      <c r="W142" s="204"/>
      <c r="X142" s="204"/>
      <c r="Y142" s="204"/>
      <c r="Z142" s="204"/>
      <c r="AA142" s="204"/>
      <c r="AB142" s="204"/>
      <c r="AC142" s="204"/>
      <c r="AD142" s="204"/>
      <c r="AE142" s="204"/>
      <c r="AF142" s="204"/>
      <c r="AG142" s="204"/>
      <c r="AH142" s="204"/>
      <c r="AI142" s="204"/>
      <c r="AJ142" s="204"/>
      <c r="AK142" s="204"/>
    </row>
    <row r="143" spans="1:37" s="205" customFormat="1" ht="56.25">
      <c r="A143" s="30" t="s">
        <v>129</v>
      </c>
      <c r="B143" s="287" t="s">
        <v>128</v>
      </c>
      <c r="C143" s="288" t="s">
        <v>158</v>
      </c>
      <c r="D143" s="565" t="s">
        <v>370</v>
      </c>
      <c r="E143" s="37" t="s">
        <v>371</v>
      </c>
      <c r="F143" s="289" t="s">
        <v>124</v>
      </c>
      <c r="G143" s="500">
        <v>28.1</v>
      </c>
      <c r="H143" s="197"/>
      <c r="I143" s="204"/>
      <c r="J143" s="204"/>
      <c r="K143" s="204"/>
      <c r="L143" s="204"/>
      <c r="M143" s="204"/>
      <c r="N143" s="204"/>
      <c r="O143" s="204"/>
      <c r="P143" s="204"/>
      <c r="Q143" s="204"/>
      <c r="R143" s="204"/>
      <c r="S143" s="204"/>
      <c r="T143" s="204"/>
      <c r="U143" s="204"/>
      <c r="V143" s="204"/>
      <c r="W143" s="204"/>
      <c r="X143" s="204"/>
      <c r="Y143" s="204"/>
      <c r="Z143" s="204"/>
      <c r="AA143" s="204"/>
      <c r="AB143" s="204"/>
      <c r="AC143" s="204"/>
      <c r="AD143" s="204"/>
      <c r="AE143" s="204"/>
      <c r="AF143" s="204"/>
      <c r="AG143" s="204"/>
      <c r="AH143" s="204"/>
      <c r="AI143" s="204"/>
      <c r="AJ143" s="204"/>
      <c r="AK143" s="204"/>
    </row>
    <row r="144" spans="1:8" s="251" customFormat="1" ht="18.75">
      <c r="A144" s="133" t="s">
        <v>159</v>
      </c>
      <c r="B144" s="88" t="s">
        <v>160</v>
      </c>
      <c r="C144" s="88"/>
      <c r="D144" s="115"/>
      <c r="E144" s="116"/>
      <c r="F144" s="88"/>
      <c r="G144" s="475">
        <f>+G155+G163+G145+G180</f>
        <v>11949.881000000001</v>
      </c>
      <c r="H144" s="639">
        <f>G149+G152+G154+G159+G161+G162+G168+G173+G175+G176+G178+G179</f>
        <v>11710.600000000002</v>
      </c>
    </row>
    <row r="145" spans="1:8" s="251" customFormat="1" ht="18.75">
      <c r="A145" s="134" t="s">
        <v>374</v>
      </c>
      <c r="B145" s="93" t="s">
        <v>160</v>
      </c>
      <c r="C145" s="93" t="s">
        <v>122</v>
      </c>
      <c r="D145" s="128"/>
      <c r="E145" s="129"/>
      <c r="F145" s="93"/>
      <c r="G145" s="476">
        <f>G146</f>
        <v>484.5</v>
      </c>
      <c r="H145" s="9"/>
    </row>
    <row r="146" spans="1:8" s="251" customFormat="1" ht="56.25">
      <c r="A146" s="135" t="s">
        <v>382</v>
      </c>
      <c r="B146" s="112" t="s">
        <v>160</v>
      </c>
      <c r="C146" s="112" t="s">
        <v>122</v>
      </c>
      <c r="D146" s="575" t="s">
        <v>375</v>
      </c>
      <c r="E146" s="175" t="s">
        <v>189</v>
      </c>
      <c r="F146" s="112"/>
      <c r="G146" s="477">
        <f>G150+G147</f>
        <v>484.5</v>
      </c>
      <c r="H146" s="9"/>
    </row>
    <row r="147" spans="1:8" s="251" customFormat="1" ht="75">
      <c r="A147" s="13" t="s">
        <v>385</v>
      </c>
      <c r="B147" s="124" t="s">
        <v>160</v>
      </c>
      <c r="C147" s="226" t="s">
        <v>122</v>
      </c>
      <c r="D147" s="585" t="s">
        <v>201</v>
      </c>
      <c r="E147" s="141" t="s">
        <v>189</v>
      </c>
      <c r="F147" s="227"/>
      <c r="G147" s="452">
        <f>+G148</f>
        <v>484.5</v>
      </c>
      <c r="H147" s="9"/>
    </row>
    <row r="148" spans="1:8" s="251" customFormat="1" ht="18.75">
      <c r="A148" s="38" t="s">
        <v>412</v>
      </c>
      <c r="B148" s="51" t="s">
        <v>160</v>
      </c>
      <c r="C148" s="230" t="s">
        <v>122</v>
      </c>
      <c r="D148" s="301" t="s">
        <v>201</v>
      </c>
      <c r="E148" s="57" t="s">
        <v>413</v>
      </c>
      <c r="F148" s="231"/>
      <c r="G148" s="453">
        <f>+G149</f>
        <v>484.5</v>
      </c>
      <c r="H148" s="9"/>
    </row>
    <row r="149" spans="1:8" s="251" customFormat="1" ht="18.75">
      <c r="A149" s="131" t="s">
        <v>130</v>
      </c>
      <c r="B149" s="96" t="s">
        <v>160</v>
      </c>
      <c r="C149" s="96" t="s">
        <v>122</v>
      </c>
      <c r="D149" s="587" t="s">
        <v>201</v>
      </c>
      <c r="E149" s="296" t="s">
        <v>413</v>
      </c>
      <c r="F149" s="80" t="s">
        <v>131</v>
      </c>
      <c r="G149" s="468">
        <v>484.5</v>
      </c>
      <c r="H149" s="9"/>
    </row>
    <row r="150" spans="1:8" s="251" customFormat="1" ht="61.5" customHeight="1" hidden="1">
      <c r="A150" s="293" t="s">
        <v>384</v>
      </c>
      <c r="B150" s="130" t="s">
        <v>160</v>
      </c>
      <c r="C150" s="130" t="s">
        <v>122</v>
      </c>
      <c r="D150" s="586" t="s">
        <v>370</v>
      </c>
      <c r="E150" s="156" t="s">
        <v>189</v>
      </c>
      <c r="F150" s="130"/>
      <c r="G150" s="478">
        <f>G151+G153</f>
        <v>0</v>
      </c>
      <c r="H150" s="9"/>
    </row>
    <row r="151" spans="1:8" s="251" customFormat="1" ht="114" customHeight="1" hidden="1">
      <c r="A151" s="38" t="s">
        <v>377</v>
      </c>
      <c r="B151" s="51" t="s">
        <v>160</v>
      </c>
      <c r="C151" s="230" t="s">
        <v>122</v>
      </c>
      <c r="D151" s="301" t="s">
        <v>370</v>
      </c>
      <c r="E151" s="57" t="s">
        <v>376</v>
      </c>
      <c r="F151" s="231"/>
      <c r="G151" s="453">
        <f>+G152</f>
        <v>0</v>
      </c>
      <c r="H151" s="9"/>
    </row>
    <row r="152" spans="1:8" s="251" customFormat="1" ht="56.25" hidden="1">
      <c r="A152" s="131" t="s">
        <v>129</v>
      </c>
      <c r="B152" s="96" t="s">
        <v>160</v>
      </c>
      <c r="C152" s="96" t="s">
        <v>122</v>
      </c>
      <c r="D152" s="587" t="s">
        <v>370</v>
      </c>
      <c r="E152" s="666" t="s">
        <v>376</v>
      </c>
      <c r="F152" s="667" t="s">
        <v>124</v>
      </c>
      <c r="G152" s="668">
        <v>0</v>
      </c>
      <c r="H152" s="9"/>
    </row>
    <row r="153" spans="1:8" s="251" customFormat="1" ht="18.75" hidden="1">
      <c r="A153" s="38" t="s">
        <v>379</v>
      </c>
      <c r="B153" s="51" t="s">
        <v>160</v>
      </c>
      <c r="C153" s="230" t="s">
        <v>122</v>
      </c>
      <c r="D153" s="301" t="s">
        <v>370</v>
      </c>
      <c r="E153" s="57" t="s">
        <v>378</v>
      </c>
      <c r="F153" s="231"/>
      <c r="G153" s="453">
        <f>+G154</f>
        <v>0</v>
      </c>
      <c r="H153" s="9"/>
    </row>
    <row r="154" spans="1:8" s="251" customFormat="1" ht="18.75" hidden="1">
      <c r="A154" s="131" t="s">
        <v>130</v>
      </c>
      <c r="B154" s="96" t="s">
        <v>160</v>
      </c>
      <c r="C154" s="96" t="s">
        <v>122</v>
      </c>
      <c r="D154" s="587" t="s">
        <v>370</v>
      </c>
      <c r="E154" s="296" t="s">
        <v>378</v>
      </c>
      <c r="F154" s="80" t="s">
        <v>131</v>
      </c>
      <c r="G154" s="468">
        <v>0</v>
      </c>
      <c r="H154" s="9"/>
    </row>
    <row r="155" spans="1:8" s="152" customFormat="1" ht="18.75">
      <c r="A155" s="134" t="s">
        <v>161</v>
      </c>
      <c r="B155" s="93" t="s">
        <v>160</v>
      </c>
      <c r="C155" s="93" t="s">
        <v>123</v>
      </c>
      <c r="D155" s="128"/>
      <c r="E155" s="129"/>
      <c r="F155" s="93"/>
      <c r="G155" s="476">
        <f>G156</f>
        <v>1607.681</v>
      </c>
      <c r="H155" s="105"/>
    </row>
    <row r="156" spans="1:8" s="152" customFormat="1" ht="56.25">
      <c r="A156" s="136" t="s">
        <v>382</v>
      </c>
      <c r="B156" s="112" t="s">
        <v>160</v>
      </c>
      <c r="C156" s="138" t="s">
        <v>123</v>
      </c>
      <c r="D156" s="584" t="s">
        <v>200</v>
      </c>
      <c r="E156" s="32" t="s">
        <v>189</v>
      </c>
      <c r="F156" s="139"/>
      <c r="G156" s="477">
        <f>+G157</f>
        <v>1607.681</v>
      </c>
      <c r="H156" s="105"/>
    </row>
    <row r="157" spans="1:8" s="152" customFormat="1" ht="75">
      <c r="A157" s="13" t="s">
        <v>385</v>
      </c>
      <c r="B157" s="124" t="s">
        <v>160</v>
      </c>
      <c r="C157" s="226" t="s">
        <v>123</v>
      </c>
      <c r="D157" s="585" t="s">
        <v>201</v>
      </c>
      <c r="E157" s="141" t="s">
        <v>189</v>
      </c>
      <c r="F157" s="227"/>
      <c r="G157" s="452">
        <f>+G158</f>
        <v>1607.681</v>
      </c>
      <c r="H157" s="105"/>
    </row>
    <row r="158" spans="1:8" s="152" customFormat="1" ht="77.25" customHeight="1">
      <c r="A158" s="38" t="s">
        <v>387</v>
      </c>
      <c r="B158" s="51" t="s">
        <v>160</v>
      </c>
      <c r="C158" s="230" t="s">
        <v>123</v>
      </c>
      <c r="D158" s="301" t="s">
        <v>201</v>
      </c>
      <c r="E158" s="57" t="s">
        <v>442</v>
      </c>
      <c r="F158" s="231"/>
      <c r="G158" s="453">
        <f>G159+G161+G162+G160</f>
        <v>1607.681</v>
      </c>
      <c r="H158" s="105"/>
    </row>
    <row r="159" spans="1:8" s="152" customFormat="1" ht="18.75">
      <c r="A159" s="131" t="s">
        <v>130</v>
      </c>
      <c r="B159" s="96" t="s">
        <v>160</v>
      </c>
      <c r="C159" s="96" t="s">
        <v>123</v>
      </c>
      <c r="D159" s="587" t="s">
        <v>201</v>
      </c>
      <c r="E159" s="296" t="s">
        <v>443</v>
      </c>
      <c r="F159" s="678" t="s">
        <v>131</v>
      </c>
      <c r="G159" s="679">
        <v>1279</v>
      </c>
      <c r="H159" s="105"/>
    </row>
    <row r="160" spans="1:8" s="152" customFormat="1" ht="18.75">
      <c r="A160" s="131" t="s">
        <v>130</v>
      </c>
      <c r="B160" s="96" t="s">
        <v>160</v>
      </c>
      <c r="C160" s="96" t="s">
        <v>123</v>
      </c>
      <c r="D160" s="587" t="s">
        <v>201</v>
      </c>
      <c r="E160" s="296" t="s">
        <v>444</v>
      </c>
      <c r="F160" s="678" t="s">
        <v>131</v>
      </c>
      <c r="G160" s="679">
        <v>97.681</v>
      </c>
      <c r="H160" s="105"/>
    </row>
    <row r="161" spans="1:8" s="152" customFormat="1" ht="18.75">
      <c r="A161" s="131" t="s">
        <v>152</v>
      </c>
      <c r="B161" s="96" t="s">
        <v>160</v>
      </c>
      <c r="C161" s="96" t="s">
        <v>123</v>
      </c>
      <c r="D161" s="587" t="s">
        <v>201</v>
      </c>
      <c r="E161" s="296" t="s">
        <v>437</v>
      </c>
      <c r="F161" s="80" t="s">
        <v>151</v>
      </c>
      <c r="G161" s="468">
        <v>231</v>
      </c>
      <c r="H161" s="105"/>
    </row>
    <row r="162" spans="1:8" s="152" customFormat="1" ht="18.75" hidden="1">
      <c r="A162" s="131" t="s">
        <v>389</v>
      </c>
      <c r="B162" s="96" t="s">
        <v>160</v>
      </c>
      <c r="C162" s="96" t="s">
        <v>123</v>
      </c>
      <c r="D162" s="587" t="s">
        <v>201</v>
      </c>
      <c r="E162" s="296" t="s">
        <v>386</v>
      </c>
      <c r="F162" s="80" t="s">
        <v>388</v>
      </c>
      <c r="G162" s="468">
        <v>0</v>
      </c>
      <c r="H162" s="105"/>
    </row>
    <row r="163" spans="1:8" s="152" customFormat="1" ht="18.75">
      <c r="A163" s="134" t="s">
        <v>162</v>
      </c>
      <c r="B163" s="93" t="s">
        <v>160</v>
      </c>
      <c r="C163" s="93" t="s">
        <v>149</v>
      </c>
      <c r="D163" s="72"/>
      <c r="E163" s="73"/>
      <c r="F163" s="93"/>
      <c r="G163" s="476">
        <f>+G164+G170</f>
        <v>9716.1</v>
      </c>
      <c r="H163" s="105"/>
    </row>
    <row r="164" spans="1:37" s="298" customFormat="1" ht="75" customHeight="1">
      <c r="A164" s="136" t="s">
        <v>382</v>
      </c>
      <c r="B164" s="112" t="s">
        <v>160</v>
      </c>
      <c r="C164" s="138" t="s">
        <v>149</v>
      </c>
      <c r="D164" s="584" t="s">
        <v>200</v>
      </c>
      <c r="E164" s="32" t="s">
        <v>189</v>
      </c>
      <c r="F164" s="139"/>
      <c r="G164" s="477">
        <f>+G165</f>
        <v>9658.2</v>
      </c>
      <c r="H164" s="13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297"/>
    </row>
    <row r="165" spans="1:37" s="229" customFormat="1" ht="89.25" customHeight="1">
      <c r="A165" s="13" t="s">
        <v>385</v>
      </c>
      <c r="B165" s="124" t="s">
        <v>160</v>
      </c>
      <c r="C165" s="226" t="s">
        <v>149</v>
      </c>
      <c r="D165" s="585" t="s">
        <v>201</v>
      </c>
      <c r="E165" s="141" t="s">
        <v>189</v>
      </c>
      <c r="F165" s="227"/>
      <c r="G165" s="452">
        <f>+G166</f>
        <v>9658.2</v>
      </c>
      <c r="H165" s="29"/>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row>
    <row r="166" spans="1:8" s="228" customFormat="1" ht="19.5">
      <c r="A166" s="38" t="s">
        <v>203</v>
      </c>
      <c r="B166" s="51" t="s">
        <v>160</v>
      </c>
      <c r="C166" s="230" t="s">
        <v>149</v>
      </c>
      <c r="D166" s="588" t="s">
        <v>201</v>
      </c>
      <c r="E166" s="143" t="s">
        <v>202</v>
      </c>
      <c r="F166" s="231"/>
      <c r="G166" s="453">
        <f>SUM(G167:G169)</f>
        <v>9658.2</v>
      </c>
      <c r="H166" s="29"/>
    </row>
    <row r="167" spans="1:8" s="228" customFormat="1" ht="19.5" hidden="1">
      <c r="A167" s="146" t="s">
        <v>130</v>
      </c>
      <c r="B167" s="287" t="s">
        <v>160</v>
      </c>
      <c r="C167" s="288" t="s">
        <v>149</v>
      </c>
      <c r="D167" s="589" t="s">
        <v>201</v>
      </c>
      <c r="E167" s="145" t="s">
        <v>202</v>
      </c>
      <c r="F167" s="234" t="s">
        <v>131</v>
      </c>
      <c r="G167" s="454"/>
      <c r="H167" s="29"/>
    </row>
    <row r="168" spans="1:8" s="228" customFormat="1" ht="19.5">
      <c r="A168" s="108" t="s">
        <v>152</v>
      </c>
      <c r="B168" s="287" t="s">
        <v>160</v>
      </c>
      <c r="C168" s="288" t="s">
        <v>149</v>
      </c>
      <c r="D168" s="589" t="s">
        <v>201</v>
      </c>
      <c r="E168" s="145" t="s">
        <v>202</v>
      </c>
      <c r="F168" s="234" t="s">
        <v>151</v>
      </c>
      <c r="G168" s="454">
        <v>9658.2</v>
      </c>
      <c r="H168" s="29"/>
    </row>
    <row r="169" spans="1:8" s="228" customFormat="1" ht="19.5" hidden="1">
      <c r="A169" s="131" t="s">
        <v>132</v>
      </c>
      <c r="B169" s="287" t="s">
        <v>160</v>
      </c>
      <c r="C169" s="288" t="s">
        <v>149</v>
      </c>
      <c r="D169" s="589" t="s">
        <v>201</v>
      </c>
      <c r="E169" s="145" t="s">
        <v>202</v>
      </c>
      <c r="F169" s="234" t="s">
        <v>133</v>
      </c>
      <c r="G169" s="454"/>
      <c r="H169" s="29"/>
    </row>
    <row r="170" spans="1:37" s="229" customFormat="1" ht="19.5">
      <c r="A170" s="135" t="s">
        <v>391</v>
      </c>
      <c r="B170" s="112" t="s">
        <v>160</v>
      </c>
      <c r="C170" s="112" t="s">
        <v>149</v>
      </c>
      <c r="D170" s="575" t="s">
        <v>220</v>
      </c>
      <c r="E170" s="175" t="s">
        <v>189</v>
      </c>
      <c r="F170" s="112"/>
      <c r="G170" s="292">
        <f>G171</f>
        <v>57.900000000000006</v>
      </c>
      <c r="H170" s="657">
        <f>G179+G178+G176+G175+G173</f>
        <v>57.900000000000006</v>
      </c>
      <c r="I170" s="228"/>
      <c r="J170" s="228"/>
      <c r="K170" s="228"/>
      <c r="L170" s="228"/>
      <c r="M170" s="228"/>
      <c r="N170" s="228"/>
      <c r="O170" s="228"/>
      <c r="P170" s="228"/>
      <c r="Q170" s="228"/>
      <c r="R170" s="228"/>
      <c r="S170" s="228"/>
      <c r="T170" s="228"/>
      <c r="U170" s="228"/>
      <c r="V170" s="228"/>
      <c r="W170" s="228"/>
      <c r="X170" s="228"/>
      <c r="Y170" s="228"/>
      <c r="Z170" s="228"/>
      <c r="AA170" s="228"/>
      <c r="AB170" s="228"/>
      <c r="AC170" s="228"/>
      <c r="AD170" s="228"/>
      <c r="AE170" s="228"/>
      <c r="AF170" s="228"/>
      <c r="AG170" s="228"/>
      <c r="AH170" s="228"/>
      <c r="AI170" s="228"/>
      <c r="AJ170" s="228"/>
      <c r="AK170" s="228"/>
    </row>
    <row r="171" spans="1:8" s="228" customFormat="1" ht="56.25">
      <c r="A171" s="293" t="s">
        <v>390</v>
      </c>
      <c r="B171" s="130" t="s">
        <v>160</v>
      </c>
      <c r="C171" s="130" t="s">
        <v>149</v>
      </c>
      <c r="D171" s="586" t="s">
        <v>221</v>
      </c>
      <c r="E171" s="156" t="s">
        <v>189</v>
      </c>
      <c r="F171" s="130"/>
      <c r="G171" s="294">
        <f>G172+G174+G177</f>
        <v>57.900000000000006</v>
      </c>
      <c r="H171" s="29"/>
    </row>
    <row r="172" spans="1:8" s="228" customFormat="1" ht="93.75" hidden="1">
      <c r="A172" s="38" t="s">
        <v>393</v>
      </c>
      <c r="B172" s="51" t="s">
        <v>160</v>
      </c>
      <c r="C172" s="230" t="s">
        <v>149</v>
      </c>
      <c r="D172" s="301" t="s">
        <v>221</v>
      </c>
      <c r="E172" s="57" t="s">
        <v>392</v>
      </c>
      <c r="F172" s="231"/>
      <c r="G172" s="232">
        <f>+G173</f>
        <v>0</v>
      </c>
      <c r="H172" s="29"/>
    </row>
    <row r="173" spans="1:8" s="228" customFormat="1" ht="56.25" hidden="1">
      <c r="A173" s="131" t="s">
        <v>129</v>
      </c>
      <c r="B173" s="96" t="s">
        <v>160</v>
      </c>
      <c r="C173" s="96" t="s">
        <v>149</v>
      </c>
      <c r="D173" s="587" t="s">
        <v>221</v>
      </c>
      <c r="E173" s="296" t="s">
        <v>392</v>
      </c>
      <c r="F173" s="667" t="s">
        <v>124</v>
      </c>
      <c r="G173" s="669">
        <v>0</v>
      </c>
      <c r="H173" s="29"/>
    </row>
    <row r="174" spans="1:8" s="228" customFormat="1" ht="56.25">
      <c r="A174" s="38" t="s">
        <v>395</v>
      </c>
      <c r="B174" s="51" t="s">
        <v>160</v>
      </c>
      <c r="C174" s="230" t="s">
        <v>149</v>
      </c>
      <c r="D174" s="301" t="s">
        <v>221</v>
      </c>
      <c r="E174" s="57" t="s">
        <v>394</v>
      </c>
      <c r="F174" s="231"/>
      <c r="G174" s="232">
        <f>+G175+G176</f>
        <v>5.7</v>
      </c>
      <c r="H174" s="29"/>
    </row>
    <row r="175" spans="1:8" s="228" customFormat="1" ht="56.25" hidden="1">
      <c r="A175" s="131" t="s">
        <v>129</v>
      </c>
      <c r="B175" s="96" t="s">
        <v>160</v>
      </c>
      <c r="C175" s="96" t="s">
        <v>149</v>
      </c>
      <c r="D175" s="587" t="s">
        <v>221</v>
      </c>
      <c r="E175" s="296" t="s">
        <v>394</v>
      </c>
      <c r="F175" s="667" t="s">
        <v>124</v>
      </c>
      <c r="G175" s="669">
        <v>0</v>
      </c>
      <c r="H175" s="29"/>
    </row>
    <row r="176" spans="1:8" s="228" customFormat="1" ht="19.5">
      <c r="A176" s="501" t="s">
        <v>130</v>
      </c>
      <c r="B176" s="96" t="s">
        <v>160</v>
      </c>
      <c r="C176" s="96" t="s">
        <v>149</v>
      </c>
      <c r="D176" s="587" t="s">
        <v>221</v>
      </c>
      <c r="E176" s="296" t="s">
        <v>394</v>
      </c>
      <c r="F176" s="316" t="s">
        <v>131</v>
      </c>
      <c r="G176" s="276">
        <v>5.7</v>
      </c>
      <c r="H176" s="29"/>
    </row>
    <row r="177" spans="1:8" s="228" customFormat="1" ht="45" customHeight="1">
      <c r="A177" s="38" t="s">
        <v>397</v>
      </c>
      <c r="B177" s="51" t="s">
        <v>160</v>
      </c>
      <c r="C177" s="230" t="s">
        <v>149</v>
      </c>
      <c r="D177" s="301" t="s">
        <v>221</v>
      </c>
      <c r="E177" s="57" t="s">
        <v>396</v>
      </c>
      <c r="F177" s="231"/>
      <c r="G177" s="232">
        <f>+G178+G179</f>
        <v>52.2</v>
      </c>
      <c r="H177" s="29"/>
    </row>
    <row r="178" spans="1:8" s="228" customFormat="1" ht="56.25" hidden="1">
      <c r="A178" s="131" t="s">
        <v>129</v>
      </c>
      <c r="B178" s="96" t="s">
        <v>160</v>
      </c>
      <c r="C178" s="96" t="s">
        <v>149</v>
      </c>
      <c r="D178" s="587" t="s">
        <v>221</v>
      </c>
      <c r="E178" s="296" t="s">
        <v>396</v>
      </c>
      <c r="F178" s="667" t="s">
        <v>124</v>
      </c>
      <c r="G178" s="669">
        <v>0</v>
      </c>
      <c r="H178" s="29"/>
    </row>
    <row r="179" spans="1:8" s="228" customFormat="1" ht="19.5">
      <c r="A179" s="501" t="s">
        <v>130</v>
      </c>
      <c r="B179" s="96" t="s">
        <v>160</v>
      </c>
      <c r="C179" s="96" t="s">
        <v>149</v>
      </c>
      <c r="D179" s="587" t="s">
        <v>221</v>
      </c>
      <c r="E179" s="296" t="s">
        <v>396</v>
      </c>
      <c r="F179" s="80" t="s">
        <v>131</v>
      </c>
      <c r="G179" s="454">
        <v>52.2</v>
      </c>
      <c r="H179" s="29"/>
    </row>
    <row r="180" spans="1:8" s="152" customFormat="1" ht="18.75">
      <c r="A180" s="134" t="s">
        <v>436</v>
      </c>
      <c r="B180" s="93" t="s">
        <v>160</v>
      </c>
      <c r="C180" s="93" t="s">
        <v>160</v>
      </c>
      <c r="D180" s="72"/>
      <c r="E180" s="73"/>
      <c r="F180" s="93"/>
      <c r="G180" s="476">
        <f>+G181+G188</f>
        <v>141.6</v>
      </c>
      <c r="H180" s="105"/>
    </row>
    <row r="181" spans="1:8" s="251" customFormat="1" ht="56.25">
      <c r="A181" s="135" t="s">
        <v>382</v>
      </c>
      <c r="B181" s="112" t="s">
        <v>160</v>
      </c>
      <c r="C181" s="112" t="s">
        <v>122</v>
      </c>
      <c r="D181" s="575" t="s">
        <v>375</v>
      </c>
      <c r="E181" s="175" t="s">
        <v>189</v>
      </c>
      <c r="F181" s="112"/>
      <c r="G181" s="477">
        <f>G185+G182</f>
        <v>110.89999999999999</v>
      </c>
      <c r="H181" s="9"/>
    </row>
    <row r="182" spans="1:8" s="152" customFormat="1" ht="75">
      <c r="A182" s="13" t="s">
        <v>385</v>
      </c>
      <c r="B182" s="124" t="s">
        <v>160</v>
      </c>
      <c r="C182" s="226" t="s">
        <v>123</v>
      </c>
      <c r="D182" s="585" t="s">
        <v>201</v>
      </c>
      <c r="E182" s="141" t="s">
        <v>189</v>
      </c>
      <c r="F182" s="227"/>
      <c r="G182" s="452">
        <f>+G183</f>
        <v>92.6</v>
      </c>
      <c r="H182" s="105"/>
    </row>
    <row r="183" spans="1:8" s="152" customFormat="1" ht="77.25" customHeight="1">
      <c r="A183" s="38" t="s">
        <v>387</v>
      </c>
      <c r="B183" s="51" t="s">
        <v>160</v>
      </c>
      <c r="C183" s="230" t="s">
        <v>123</v>
      </c>
      <c r="D183" s="301" t="s">
        <v>201</v>
      </c>
      <c r="E183" s="57" t="s">
        <v>386</v>
      </c>
      <c r="F183" s="231"/>
      <c r="G183" s="453">
        <f>G184</f>
        <v>92.6</v>
      </c>
      <c r="H183" s="105"/>
    </row>
    <row r="184" spans="1:8" s="152" customFormat="1" ht="56.25">
      <c r="A184" s="131" t="s">
        <v>129</v>
      </c>
      <c r="B184" s="96" t="s">
        <v>160</v>
      </c>
      <c r="C184" s="96" t="s">
        <v>123</v>
      </c>
      <c r="D184" s="587" t="s">
        <v>201</v>
      </c>
      <c r="E184" s="296" t="s">
        <v>386</v>
      </c>
      <c r="F184" s="16" t="s">
        <v>124</v>
      </c>
      <c r="G184" s="461">
        <v>92.6</v>
      </c>
      <c r="H184" s="105"/>
    </row>
    <row r="185" spans="1:8" s="251" customFormat="1" ht="61.5" customHeight="1">
      <c r="A185" s="293" t="s">
        <v>384</v>
      </c>
      <c r="B185" s="130" t="s">
        <v>160</v>
      </c>
      <c r="C185" s="130" t="s">
        <v>122</v>
      </c>
      <c r="D185" s="586" t="s">
        <v>370</v>
      </c>
      <c r="E185" s="156" t="s">
        <v>189</v>
      </c>
      <c r="F185" s="130"/>
      <c r="G185" s="478">
        <f>G186</f>
        <v>18.3</v>
      </c>
      <c r="H185" s="9"/>
    </row>
    <row r="186" spans="1:8" s="251" customFormat="1" ht="114" customHeight="1">
      <c r="A186" s="38" t="s">
        <v>377</v>
      </c>
      <c r="B186" s="51" t="s">
        <v>160</v>
      </c>
      <c r="C186" s="230" t="s">
        <v>122</v>
      </c>
      <c r="D186" s="301" t="s">
        <v>370</v>
      </c>
      <c r="E186" s="57" t="s">
        <v>376</v>
      </c>
      <c r="F186" s="231"/>
      <c r="G186" s="453">
        <f>+G187</f>
        <v>18.3</v>
      </c>
      <c r="H186" s="9"/>
    </row>
    <row r="187" spans="1:8" s="251" customFormat="1" ht="56.25">
      <c r="A187" s="131" t="s">
        <v>129</v>
      </c>
      <c r="B187" s="96" t="s">
        <v>160</v>
      </c>
      <c r="C187" s="96" t="s">
        <v>122</v>
      </c>
      <c r="D187" s="587" t="s">
        <v>370</v>
      </c>
      <c r="E187" s="671" t="s">
        <v>376</v>
      </c>
      <c r="F187" s="16" t="s">
        <v>124</v>
      </c>
      <c r="G187" s="461">
        <v>18.3</v>
      </c>
      <c r="H187" s="9"/>
    </row>
    <row r="188" spans="1:37" s="229" customFormat="1" ht="19.5">
      <c r="A188" s="135" t="s">
        <v>391</v>
      </c>
      <c r="B188" s="112" t="s">
        <v>160</v>
      </c>
      <c r="C188" s="112" t="s">
        <v>149</v>
      </c>
      <c r="D188" s="575" t="s">
        <v>220</v>
      </c>
      <c r="E188" s="175" t="s">
        <v>189</v>
      </c>
      <c r="F188" s="112"/>
      <c r="G188" s="292">
        <f>G189</f>
        <v>30.7</v>
      </c>
      <c r="H188" s="657"/>
      <c r="I188" s="228"/>
      <c r="J188" s="228"/>
      <c r="K188" s="228"/>
      <c r="L188" s="228"/>
      <c r="M188" s="228"/>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row>
    <row r="189" spans="1:8" s="228" customFormat="1" ht="56.25">
      <c r="A189" s="293" t="s">
        <v>390</v>
      </c>
      <c r="B189" s="130" t="s">
        <v>160</v>
      </c>
      <c r="C189" s="130" t="s">
        <v>149</v>
      </c>
      <c r="D189" s="586" t="s">
        <v>221</v>
      </c>
      <c r="E189" s="156" t="s">
        <v>189</v>
      </c>
      <c r="F189" s="130"/>
      <c r="G189" s="294">
        <f>G190+G192+G194</f>
        <v>30.7</v>
      </c>
      <c r="H189" s="29"/>
    </row>
    <row r="190" spans="1:8" s="228" customFormat="1" ht="93.75">
      <c r="A190" s="38" t="s">
        <v>393</v>
      </c>
      <c r="B190" s="51" t="s">
        <v>160</v>
      </c>
      <c r="C190" s="230" t="s">
        <v>149</v>
      </c>
      <c r="D190" s="301" t="s">
        <v>221</v>
      </c>
      <c r="E190" s="57" t="s">
        <v>392</v>
      </c>
      <c r="F190" s="231"/>
      <c r="G190" s="232">
        <f>+G191</f>
        <v>18.3</v>
      </c>
      <c r="H190" s="29"/>
    </row>
    <row r="191" spans="1:8" s="228" customFormat="1" ht="56.25">
      <c r="A191" s="131" t="s">
        <v>129</v>
      </c>
      <c r="B191" s="96" t="s">
        <v>160</v>
      </c>
      <c r="C191" s="96" t="s">
        <v>149</v>
      </c>
      <c r="D191" s="587" t="s">
        <v>221</v>
      </c>
      <c r="E191" s="296" t="s">
        <v>392</v>
      </c>
      <c r="F191" s="16" t="s">
        <v>124</v>
      </c>
      <c r="G191" s="670">
        <v>18.3</v>
      </c>
      <c r="H191" s="29"/>
    </row>
    <row r="192" spans="1:8" s="228" customFormat="1" ht="56.25">
      <c r="A192" s="38" t="s">
        <v>395</v>
      </c>
      <c r="B192" s="51" t="s">
        <v>160</v>
      </c>
      <c r="C192" s="230" t="s">
        <v>149</v>
      </c>
      <c r="D192" s="301" t="s">
        <v>221</v>
      </c>
      <c r="E192" s="57" t="s">
        <v>394</v>
      </c>
      <c r="F192" s="231"/>
      <c r="G192" s="232">
        <f>+G193</f>
        <v>6.2</v>
      </c>
      <c r="H192" s="29"/>
    </row>
    <row r="193" spans="1:8" s="228" customFormat="1" ht="56.25">
      <c r="A193" s="131" t="s">
        <v>129</v>
      </c>
      <c r="B193" s="96" t="s">
        <v>160</v>
      </c>
      <c r="C193" s="96" t="s">
        <v>149</v>
      </c>
      <c r="D193" s="587" t="s">
        <v>221</v>
      </c>
      <c r="E193" s="296" t="s">
        <v>394</v>
      </c>
      <c r="F193" s="16" t="s">
        <v>124</v>
      </c>
      <c r="G193" s="670">
        <v>6.2</v>
      </c>
      <c r="H193" s="29"/>
    </row>
    <row r="194" spans="1:8" s="228" customFormat="1" ht="45" customHeight="1">
      <c r="A194" s="38" t="s">
        <v>397</v>
      </c>
      <c r="B194" s="51" t="s">
        <v>160</v>
      </c>
      <c r="C194" s="230" t="s">
        <v>149</v>
      </c>
      <c r="D194" s="301" t="s">
        <v>221</v>
      </c>
      <c r="E194" s="57" t="s">
        <v>396</v>
      </c>
      <c r="F194" s="231"/>
      <c r="G194" s="232">
        <f>+G195</f>
        <v>6.2</v>
      </c>
      <c r="H194" s="29"/>
    </row>
    <row r="195" spans="1:8" s="228" customFormat="1" ht="56.25">
      <c r="A195" s="131" t="s">
        <v>129</v>
      </c>
      <c r="B195" s="96" t="s">
        <v>160</v>
      </c>
      <c r="C195" s="96" t="s">
        <v>149</v>
      </c>
      <c r="D195" s="587" t="s">
        <v>221</v>
      </c>
      <c r="E195" s="296" t="s">
        <v>396</v>
      </c>
      <c r="F195" s="16" t="s">
        <v>124</v>
      </c>
      <c r="G195" s="670">
        <v>6.2</v>
      </c>
      <c r="H195" s="29"/>
    </row>
    <row r="196" spans="1:8" s="228" customFormat="1" ht="19.5">
      <c r="A196" s="187" t="s">
        <v>174</v>
      </c>
      <c r="B196" s="25" t="s">
        <v>138</v>
      </c>
      <c r="C196" s="118"/>
      <c r="D196" s="590"/>
      <c r="E196" s="195"/>
      <c r="F196" s="299"/>
      <c r="G196" s="479">
        <f>+G197</f>
        <v>40</v>
      </c>
      <c r="H196" s="29"/>
    </row>
    <row r="197" spans="1:8" s="228" customFormat="1" ht="19.5">
      <c r="A197" s="186" t="s">
        <v>175</v>
      </c>
      <c r="B197" s="27" t="s">
        <v>138</v>
      </c>
      <c r="C197" s="119" t="s">
        <v>138</v>
      </c>
      <c r="D197" s="591"/>
      <c r="E197" s="196"/>
      <c r="F197" s="300"/>
      <c r="G197" s="455">
        <f>+G198</f>
        <v>40</v>
      </c>
      <c r="H197" s="29"/>
    </row>
    <row r="198" spans="1:8" s="228" customFormat="1" ht="55.5" customHeight="1">
      <c r="A198" s="191" t="s">
        <v>333</v>
      </c>
      <c r="B198" s="110" t="s">
        <v>138</v>
      </c>
      <c r="C198" s="249" t="s">
        <v>138</v>
      </c>
      <c r="D198" s="563" t="s">
        <v>204</v>
      </c>
      <c r="E198" s="3" t="s">
        <v>189</v>
      </c>
      <c r="F198" s="250"/>
      <c r="G198" s="471">
        <f>+G199</f>
        <v>40</v>
      </c>
      <c r="H198" s="29"/>
    </row>
    <row r="199" spans="1:8" s="228" customFormat="1" ht="78.75" customHeight="1">
      <c r="A199" s="192" t="s">
        <v>334</v>
      </c>
      <c r="B199" s="102" t="s">
        <v>138</v>
      </c>
      <c r="C199" s="252" t="s">
        <v>138</v>
      </c>
      <c r="D199" s="592" t="s">
        <v>176</v>
      </c>
      <c r="E199" s="5" t="s">
        <v>189</v>
      </c>
      <c r="F199" s="247"/>
      <c r="G199" s="472">
        <f>+G200</f>
        <v>40</v>
      </c>
      <c r="H199" s="29"/>
    </row>
    <row r="200" spans="1:8" s="228" customFormat="1" ht="19.5">
      <c r="A200" s="193" t="s">
        <v>206</v>
      </c>
      <c r="B200" s="42" t="s">
        <v>138</v>
      </c>
      <c r="C200" s="301" t="s">
        <v>138</v>
      </c>
      <c r="D200" s="593" t="s">
        <v>176</v>
      </c>
      <c r="E200" s="41" t="s">
        <v>205</v>
      </c>
      <c r="F200" s="248"/>
      <c r="G200" s="467">
        <f>+G201</f>
        <v>40</v>
      </c>
      <c r="H200" s="29"/>
    </row>
    <row r="201" spans="1:8" s="228" customFormat="1" ht="23.25" customHeight="1">
      <c r="A201" s="146" t="s">
        <v>130</v>
      </c>
      <c r="B201" s="302" t="s">
        <v>138</v>
      </c>
      <c r="C201" s="303" t="s">
        <v>138</v>
      </c>
      <c r="D201" s="594" t="s">
        <v>176</v>
      </c>
      <c r="E201" s="7" t="s">
        <v>205</v>
      </c>
      <c r="F201" s="304" t="s">
        <v>131</v>
      </c>
      <c r="G201" s="469">
        <v>40</v>
      </c>
      <c r="H201" s="29"/>
    </row>
    <row r="202" spans="1:8" s="152" customFormat="1" ht="18.75">
      <c r="A202" s="150" t="s">
        <v>163</v>
      </c>
      <c r="B202" s="151" t="s">
        <v>164</v>
      </c>
      <c r="C202" s="151"/>
      <c r="D202" s="115"/>
      <c r="E202" s="116"/>
      <c r="F202" s="151"/>
      <c r="G202" s="449">
        <f>+G203+G220</f>
        <v>4863.309</v>
      </c>
      <c r="H202" s="505">
        <f>G224+G219+G216+G215+G209+G208+G207</f>
        <v>4766.299999999999</v>
      </c>
    </row>
    <row r="203" spans="1:8" s="152" customFormat="1" ht="18.75">
      <c r="A203" s="52" t="s">
        <v>165</v>
      </c>
      <c r="B203" s="216" t="s">
        <v>164</v>
      </c>
      <c r="C203" s="216" t="s">
        <v>122</v>
      </c>
      <c r="D203" s="128"/>
      <c r="E203" s="129"/>
      <c r="F203" s="216"/>
      <c r="G203" s="450">
        <f>+G204</f>
        <v>4845.009</v>
      </c>
      <c r="H203" s="105"/>
    </row>
    <row r="204" spans="1:8" s="152" customFormat="1" ht="57" customHeight="1">
      <c r="A204" s="305" t="s">
        <v>312</v>
      </c>
      <c r="B204" s="110" t="s">
        <v>164</v>
      </c>
      <c r="C204" s="110" t="s">
        <v>122</v>
      </c>
      <c r="D204" s="575" t="s">
        <v>188</v>
      </c>
      <c r="E204" s="175" t="s">
        <v>189</v>
      </c>
      <c r="F204" s="306"/>
      <c r="G204" s="457">
        <f>+G205+G212</f>
        <v>4845.009</v>
      </c>
      <c r="H204" s="105"/>
    </row>
    <row r="205" spans="1:8" s="152" customFormat="1" ht="88.5" customHeight="1">
      <c r="A205" s="63" t="s">
        <v>313</v>
      </c>
      <c r="B205" s="102" t="s">
        <v>164</v>
      </c>
      <c r="C205" s="102" t="s">
        <v>122</v>
      </c>
      <c r="D205" s="586" t="s">
        <v>190</v>
      </c>
      <c r="E205" s="156" t="s">
        <v>189</v>
      </c>
      <c r="F205" s="102"/>
      <c r="G205" s="459">
        <f>G206+G210</f>
        <v>3618.5589999999997</v>
      </c>
      <c r="H205" s="105"/>
    </row>
    <row r="206" spans="1:8" s="152" customFormat="1" ht="32.25" customHeight="1">
      <c r="A206" s="106" t="s">
        <v>192</v>
      </c>
      <c r="B206" s="42" t="s">
        <v>164</v>
      </c>
      <c r="C206" s="301" t="s">
        <v>122</v>
      </c>
      <c r="D206" s="578" t="s">
        <v>190</v>
      </c>
      <c r="E206" s="307" t="s">
        <v>191</v>
      </c>
      <c r="F206" s="248"/>
      <c r="G206" s="460">
        <f>SUM(G207:G209)</f>
        <v>3521.5499999999997</v>
      </c>
      <c r="H206" s="105"/>
    </row>
    <row r="207" spans="1:8" s="152" customFormat="1" ht="42" customHeight="1">
      <c r="A207" s="148" t="s">
        <v>129</v>
      </c>
      <c r="B207" s="16" t="s">
        <v>164</v>
      </c>
      <c r="C207" s="16" t="s">
        <v>122</v>
      </c>
      <c r="D207" s="577" t="s">
        <v>190</v>
      </c>
      <c r="E207" s="308" t="s">
        <v>191</v>
      </c>
      <c r="F207" s="16" t="s">
        <v>124</v>
      </c>
      <c r="G207" s="461">
        <v>1356.6</v>
      </c>
      <c r="H207" s="105"/>
    </row>
    <row r="208" spans="1:8" s="152" customFormat="1" ht="21" customHeight="1">
      <c r="A208" s="108" t="s">
        <v>130</v>
      </c>
      <c r="B208" s="16" t="s">
        <v>164</v>
      </c>
      <c r="C208" s="16" t="s">
        <v>122</v>
      </c>
      <c r="D208" s="577" t="s">
        <v>190</v>
      </c>
      <c r="E208" s="308" t="s">
        <v>191</v>
      </c>
      <c r="F208" s="16" t="s">
        <v>131</v>
      </c>
      <c r="G208" s="461">
        <v>1882</v>
      </c>
      <c r="H208" s="105"/>
    </row>
    <row r="209" spans="1:8" s="152" customFormat="1" ht="22.5" customHeight="1">
      <c r="A209" s="108" t="s">
        <v>132</v>
      </c>
      <c r="B209" s="16" t="s">
        <v>164</v>
      </c>
      <c r="C209" s="16" t="s">
        <v>122</v>
      </c>
      <c r="D209" s="577" t="s">
        <v>190</v>
      </c>
      <c r="E209" s="308" t="s">
        <v>191</v>
      </c>
      <c r="F209" s="16" t="s">
        <v>133</v>
      </c>
      <c r="G209" s="461">
        <v>282.95</v>
      </c>
      <c r="H209" s="105"/>
    </row>
    <row r="210" spans="1:8" s="152" customFormat="1" ht="22.5" customHeight="1">
      <c r="A210" s="673" t="s">
        <v>438</v>
      </c>
      <c r="B210" s="674" t="s">
        <v>439</v>
      </c>
      <c r="C210" s="674" t="s">
        <v>440</v>
      </c>
      <c r="D210" s="675" t="s">
        <v>190</v>
      </c>
      <c r="E210" s="676" t="s">
        <v>441</v>
      </c>
      <c r="F210" s="674"/>
      <c r="G210" s="677">
        <f>G211</f>
        <v>97.009</v>
      </c>
      <c r="H210" s="105"/>
    </row>
    <row r="211" spans="1:8" s="152" customFormat="1" ht="22.5" customHeight="1">
      <c r="A211" s="148" t="s">
        <v>129</v>
      </c>
      <c r="B211" s="16" t="s">
        <v>439</v>
      </c>
      <c r="C211" s="16" t="s">
        <v>440</v>
      </c>
      <c r="D211" s="579" t="s">
        <v>190</v>
      </c>
      <c r="E211" s="672" t="s">
        <v>441</v>
      </c>
      <c r="F211" s="16" t="s">
        <v>124</v>
      </c>
      <c r="G211" s="461">
        <v>97.009</v>
      </c>
      <c r="H211" s="105"/>
    </row>
    <row r="212" spans="1:8" s="152" customFormat="1" ht="62.25" customHeight="1">
      <c r="A212" s="63" t="s">
        <v>400</v>
      </c>
      <c r="B212" s="102" t="s">
        <v>164</v>
      </c>
      <c r="C212" s="102" t="s">
        <v>122</v>
      </c>
      <c r="D212" s="586" t="s">
        <v>402</v>
      </c>
      <c r="E212" s="156" t="s">
        <v>189</v>
      </c>
      <c r="F212" s="102"/>
      <c r="G212" s="459">
        <f>G213+G218</f>
        <v>1226.45</v>
      </c>
      <c r="H212" s="105"/>
    </row>
    <row r="213" spans="1:8" s="152" customFormat="1" ht="22.5" customHeight="1">
      <c r="A213" s="106" t="s">
        <v>192</v>
      </c>
      <c r="B213" s="42" t="s">
        <v>164</v>
      </c>
      <c r="C213" s="301" t="s">
        <v>122</v>
      </c>
      <c r="D213" s="578" t="s">
        <v>402</v>
      </c>
      <c r="E213" s="307" t="s">
        <v>191</v>
      </c>
      <c r="F213" s="248"/>
      <c r="G213" s="460">
        <f>SUM(G214:G216)</f>
        <v>45.15</v>
      </c>
      <c r="H213" s="105"/>
    </row>
    <row r="214" spans="1:8" s="152" customFormat="1" ht="22.5" customHeight="1" hidden="1">
      <c r="A214" s="148" t="s">
        <v>129</v>
      </c>
      <c r="B214" s="16" t="s">
        <v>164</v>
      </c>
      <c r="C214" s="16" t="s">
        <v>122</v>
      </c>
      <c r="D214" s="577" t="s">
        <v>190</v>
      </c>
      <c r="E214" s="308" t="s">
        <v>191</v>
      </c>
      <c r="F214" s="16" t="s">
        <v>124</v>
      </c>
      <c r="G214" s="461">
        <v>0</v>
      </c>
      <c r="H214" s="105"/>
    </row>
    <row r="215" spans="1:8" s="152" customFormat="1" ht="22.5" customHeight="1">
      <c r="A215" s="108" t="s">
        <v>130</v>
      </c>
      <c r="B215" s="16" t="s">
        <v>164</v>
      </c>
      <c r="C215" s="16" t="s">
        <v>122</v>
      </c>
      <c r="D215" s="577" t="s">
        <v>402</v>
      </c>
      <c r="E215" s="308" t="s">
        <v>191</v>
      </c>
      <c r="F215" s="16" t="s">
        <v>131</v>
      </c>
      <c r="G215" s="461">
        <v>45.15</v>
      </c>
      <c r="H215" s="105"/>
    </row>
    <row r="216" spans="1:37" s="229" customFormat="1" ht="19.5" hidden="1">
      <c r="A216" s="108" t="s">
        <v>132</v>
      </c>
      <c r="B216" s="16" t="s">
        <v>164</v>
      </c>
      <c r="C216" s="16" t="s">
        <v>122</v>
      </c>
      <c r="D216" s="577" t="s">
        <v>402</v>
      </c>
      <c r="E216" s="308" t="s">
        <v>191</v>
      </c>
      <c r="F216" s="16" t="s">
        <v>133</v>
      </c>
      <c r="G216" s="461">
        <v>0</v>
      </c>
      <c r="H216" s="29"/>
      <c r="I216" s="228"/>
      <c r="J216" s="228"/>
      <c r="K216" s="228"/>
      <c r="L216" s="228"/>
      <c r="M216" s="228"/>
      <c r="N216" s="228"/>
      <c r="O216" s="228"/>
      <c r="P216" s="228"/>
      <c r="Q216" s="228"/>
      <c r="R216" s="228"/>
      <c r="S216" s="228"/>
      <c r="T216" s="228"/>
      <c r="U216" s="228"/>
      <c r="V216" s="228"/>
      <c r="W216" s="228"/>
      <c r="X216" s="228"/>
      <c r="Y216" s="228"/>
      <c r="Z216" s="228"/>
      <c r="AA216" s="228"/>
      <c r="AB216" s="228"/>
      <c r="AC216" s="228"/>
      <c r="AD216" s="228"/>
      <c r="AE216" s="228"/>
      <c r="AF216" s="228"/>
      <c r="AG216" s="228"/>
      <c r="AH216" s="228"/>
      <c r="AI216" s="228"/>
      <c r="AJ216" s="228"/>
      <c r="AK216" s="228"/>
    </row>
    <row r="217" spans="1:37" s="229" customFormat="1" ht="19.5" hidden="1">
      <c r="A217" s="108"/>
      <c r="B217" s="16"/>
      <c r="C217" s="16"/>
      <c r="D217" s="577"/>
      <c r="E217" s="7"/>
      <c r="F217" s="16"/>
      <c r="G217" s="461"/>
      <c r="H217" s="29"/>
      <c r="I217" s="228"/>
      <c r="J217" s="228"/>
      <c r="K217" s="228"/>
      <c r="L217" s="228"/>
      <c r="M217" s="228"/>
      <c r="N217" s="228"/>
      <c r="O217" s="228"/>
      <c r="P217" s="228"/>
      <c r="Q217" s="228"/>
      <c r="R217" s="228"/>
      <c r="S217" s="228"/>
      <c r="T217" s="228"/>
      <c r="U217" s="228"/>
      <c r="V217" s="228"/>
      <c r="W217" s="228"/>
      <c r="X217" s="228"/>
      <c r="Y217" s="228"/>
      <c r="Z217" s="228"/>
      <c r="AA217" s="228"/>
      <c r="AB217" s="228"/>
      <c r="AC217" s="228"/>
      <c r="AD217" s="228"/>
      <c r="AE217" s="228"/>
      <c r="AF217" s="228"/>
      <c r="AG217" s="228"/>
      <c r="AH217" s="228"/>
      <c r="AI217" s="228"/>
      <c r="AJ217" s="228"/>
      <c r="AK217" s="228"/>
    </row>
    <row r="218" spans="1:37" s="229" customFormat="1" ht="56.25">
      <c r="A218" s="147" t="s">
        <v>401</v>
      </c>
      <c r="B218" s="42" t="s">
        <v>164</v>
      </c>
      <c r="C218" s="301" t="s">
        <v>122</v>
      </c>
      <c r="D218" s="255" t="s">
        <v>402</v>
      </c>
      <c r="E218" s="41" t="s">
        <v>403</v>
      </c>
      <c r="F218" s="51"/>
      <c r="G218" s="453">
        <f>+G219</f>
        <v>1181.3</v>
      </c>
      <c r="H218" s="29"/>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row>
    <row r="219" spans="1:37" s="229" customFormat="1" ht="56.25">
      <c r="A219" s="148" t="s">
        <v>129</v>
      </c>
      <c r="B219" s="16" t="s">
        <v>164</v>
      </c>
      <c r="C219" s="16" t="s">
        <v>122</v>
      </c>
      <c r="D219" s="577" t="s">
        <v>402</v>
      </c>
      <c r="E219" s="308" t="s">
        <v>403</v>
      </c>
      <c r="F219" s="16" t="s">
        <v>124</v>
      </c>
      <c r="G219" s="461">
        <v>1181.3</v>
      </c>
      <c r="H219" s="29"/>
      <c r="I219" s="228"/>
      <c r="J219" s="228"/>
      <c r="K219" s="228"/>
      <c r="L219" s="228"/>
      <c r="M219" s="228"/>
      <c r="N219" s="228"/>
      <c r="O219" s="228"/>
      <c r="P219" s="228"/>
      <c r="Q219" s="228"/>
      <c r="R219" s="228"/>
      <c r="S219" s="228"/>
      <c r="T219" s="228"/>
      <c r="U219" s="228"/>
      <c r="V219" s="228"/>
      <c r="W219" s="228"/>
      <c r="X219" s="228"/>
      <c r="Y219" s="228"/>
      <c r="Z219" s="228"/>
      <c r="AA219" s="228"/>
      <c r="AB219" s="228"/>
      <c r="AC219" s="228"/>
      <c r="AD219" s="228"/>
      <c r="AE219" s="228"/>
      <c r="AF219" s="228"/>
      <c r="AG219" s="228"/>
      <c r="AH219" s="228"/>
      <c r="AI219" s="228"/>
      <c r="AJ219" s="228"/>
      <c r="AK219" s="228"/>
    </row>
    <row r="220" spans="1:37" s="229" customFormat="1" ht="19.5">
      <c r="A220" s="52" t="s">
        <v>407</v>
      </c>
      <c r="B220" s="216" t="s">
        <v>164</v>
      </c>
      <c r="C220" s="216" t="s">
        <v>128</v>
      </c>
      <c r="D220" s="128"/>
      <c r="E220" s="129"/>
      <c r="F220" s="216"/>
      <c r="G220" s="450">
        <f>+G221</f>
        <v>18.3</v>
      </c>
      <c r="H220" s="29"/>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row>
    <row r="221" spans="1:37" s="229" customFormat="1" ht="56.25">
      <c r="A221" s="305" t="s">
        <v>312</v>
      </c>
      <c r="B221" s="110" t="s">
        <v>164</v>
      </c>
      <c r="C221" s="110" t="s">
        <v>128</v>
      </c>
      <c r="D221" s="575" t="s">
        <v>188</v>
      </c>
      <c r="E221" s="175" t="s">
        <v>189</v>
      </c>
      <c r="F221" s="306"/>
      <c r="G221" s="457">
        <f>+G222</f>
        <v>18.3</v>
      </c>
      <c r="H221" s="29"/>
      <c r="I221" s="228"/>
      <c r="J221" s="228"/>
      <c r="K221" s="228"/>
      <c r="L221" s="228"/>
      <c r="M221" s="228"/>
      <c r="N221" s="228"/>
      <c r="O221" s="228"/>
      <c r="P221" s="228"/>
      <c r="Q221" s="228"/>
      <c r="R221" s="228"/>
      <c r="S221" s="228"/>
      <c r="T221" s="228"/>
      <c r="U221" s="228"/>
      <c r="V221" s="228"/>
      <c r="W221" s="228"/>
      <c r="X221" s="228"/>
      <c r="Y221" s="228"/>
      <c r="Z221" s="228"/>
      <c r="AA221" s="228"/>
      <c r="AB221" s="228"/>
      <c r="AC221" s="228"/>
      <c r="AD221" s="228"/>
      <c r="AE221" s="228"/>
      <c r="AF221" s="228"/>
      <c r="AG221" s="228"/>
      <c r="AH221" s="228"/>
      <c r="AI221" s="228"/>
      <c r="AJ221" s="228"/>
      <c r="AK221" s="228"/>
    </row>
    <row r="222" spans="1:37" s="229" customFormat="1" ht="75">
      <c r="A222" s="63" t="s">
        <v>409</v>
      </c>
      <c r="B222" s="102" t="s">
        <v>164</v>
      </c>
      <c r="C222" s="102" t="s">
        <v>128</v>
      </c>
      <c r="D222" s="586" t="s">
        <v>408</v>
      </c>
      <c r="E222" s="156" t="s">
        <v>189</v>
      </c>
      <c r="F222" s="102"/>
      <c r="G222" s="459">
        <f>G223</f>
        <v>18.3</v>
      </c>
      <c r="H222" s="29"/>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228"/>
      <c r="AJ222" s="228"/>
      <c r="AK222" s="228"/>
    </row>
    <row r="223" spans="1:37" s="229" customFormat="1" ht="75">
      <c r="A223" s="106" t="s">
        <v>411</v>
      </c>
      <c r="B223" s="42" t="s">
        <v>164</v>
      </c>
      <c r="C223" s="301" t="s">
        <v>128</v>
      </c>
      <c r="D223" s="578" t="s">
        <v>408</v>
      </c>
      <c r="E223" s="307" t="s">
        <v>410</v>
      </c>
      <c r="F223" s="248"/>
      <c r="G223" s="460">
        <f>SUM(G224:G224)</f>
        <v>18.3</v>
      </c>
      <c r="H223" s="29"/>
      <c r="I223" s="228"/>
      <c r="J223" s="228"/>
      <c r="K223" s="228"/>
      <c r="L223" s="228"/>
      <c r="M223" s="228"/>
      <c r="N223" s="228"/>
      <c r="O223" s="228"/>
      <c r="P223" s="228"/>
      <c r="Q223" s="228"/>
      <c r="R223" s="228"/>
      <c r="S223" s="228"/>
      <c r="T223" s="228"/>
      <c r="U223" s="228"/>
      <c r="V223" s="228"/>
      <c r="W223" s="228"/>
      <c r="X223" s="228"/>
      <c r="Y223" s="228"/>
      <c r="Z223" s="228"/>
      <c r="AA223" s="228"/>
      <c r="AB223" s="228"/>
      <c r="AC223" s="228"/>
      <c r="AD223" s="228"/>
      <c r="AE223" s="228"/>
      <c r="AF223" s="228"/>
      <c r="AG223" s="228"/>
      <c r="AH223" s="228"/>
      <c r="AI223" s="228"/>
      <c r="AJ223" s="228"/>
      <c r="AK223" s="228"/>
    </row>
    <row r="224" spans="1:37" s="229" customFormat="1" ht="56.25">
      <c r="A224" s="148" t="s">
        <v>129</v>
      </c>
      <c r="B224" s="16" t="s">
        <v>164</v>
      </c>
      <c r="C224" s="16" t="s">
        <v>128</v>
      </c>
      <c r="D224" s="577" t="s">
        <v>408</v>
      </c>
      <c r="E224" s="308" t="s">
        <v>410</v>
      </c>
      <c r="F224" s="16" t="s">
        <v>124</v>
      </c>
      <c r="G224" s="461">
        <v>18.3</v>
      </c>
      <c r="H224" s="29"/>
      <c r="I224" s="228"/>
      <c r="J224" s="228"/>
      <c r="K224" s="228"/>
      <c r="L224" s="228"/>
      <c r="M224" s="228"/>
      <c r="N224" s="228"/>
      <c r="O224" s="228"/>
      <c r="P224" s="228"/>
      <c r="Q224" s="228"/>
      <c r="R224" s="228"/>
      <c r="S224" s="228"/>
      <c r="T224" s="228"/>
      <c r="U224" s="228"/>
      <c r="V224" s="228"/>
      <c r="W224" s="228"/>
      <c r="X224" s="228"/>
      <c r="Y224" s="228"/>
      <c r="Z224" s="228"/>
      <c r="AA224" s="228"/>
      <c r="AB224" s="228"/>
      <c r="AC224" s="228"/>
      <c r="AD224" s="228"/>
      <c r="AE224" s="228"/>
      <c r="AF224" s="228"/>
      <c r="AG224" s="228"/>
      <c r="AH224" s="228"/>
      <c r="AI224" s="228"/>
      <c r="AJ224" s="228"/>
      <c r="AK224" s="228"/>
    </row>
    <row r="225" spans="1:8" s="152" customFormat="1" ht="18.75">
      <c r="A225" s="150" t="s">
        <v>166</v>
      </c>
      <c r="B225" s="149">
        <v>10</v>
      </c>
      <c r="C225" s="149"/>
      <c r="D225" s="115"/>
      <c r="E225" s="116"/>
      <c r="F225" s="151"/>
      <c r="G225" s="449">
        <f>+G226+G231</f>
        <v>378</v>
      </c>
      <c r="H225" s="105"/>
    </row>
    <row r="226" spans="1:8" s="152" customFormat="1" ht="18.75" hidden="1">
      <c r="A226" s="52" t="s">
        <v>167</v>
      </c>
      <c r="B226" s="132">
        <v>10</v>
      </c>
      <c r="C226" s="93" t="s">
        <v>122</v>
      </c>
      <c r="D226" s="128"/>
      <c r="E226" s="129"/>
      <c r="F226" s="93"/>
      <c r="G226" s="450">
        <f>G227</f>
        <v>0</v>
      </c>
      <c r="H226" s="105"/>
    </row>
    <row r="227" spans="1:8" s="152" customFormat="1" ht="54" customHeight="1" hidden="1">
      <c r="A227" s="171" t="s">
        <v>181</v>
      </c>
      <c r="B227" s="172">
        <v>10</v>
      </c>
      <c r="C227" s="173" t="s">
        <v>122</v>
      </c>
      <c r="D227" s="575" t="s">
        <v>195</v>
      </c>
      <c r="E227" s="175" t="s">
        <v>189</v>
      </c>
      <c r="F227" s="176"/>
      <c r="G227" s="457">
        <f>G228</f>
        <v>0</v>
      </c>
      <c r="H227" s="105"/>
    </row>
    <row r="228" spans="1:8" s="152" customFormat="1" ht="68.25" customHeight="1" hidden="1">
      <c r="A228" s="153" t="s">
        <v>182</v>
      </c>
      <c r="B228" s="75">
        <v>10</v>
      </c>
      <c r="C228" s="154" t="s">
        <v>122</v>
      </c>
      <c r="D228" s="586" t="s">
        <v>196</v>
      </c>
      <c r="E228" s="156" t="s">
        <v>189</v>
      </c>
      <c r="F228" s="157"/>
      <c r="G228" s="459">
        <f>G229</f>
        <v>0</v>
      </c>
      <c r="H228" s="105"/>
    </row>
    <row r="229" spans="1:8" s="152" customFormat="1" ht="20.25" customHeight="1" hidden="1">
      <c r="A229" s="113" t="s">
        <v>168</v>
      </c>
      <c r="B229" s="162">
        <v>10</v>
      </c>
      <c r="C229" s="163" t="s">
        <v>122</v>
      </c>
      <c r="D229" s="595" t="s">
        <v>196</v>
      </c>
      <c r="E229" s="165" t="s">
        <v>197</v>
      </c>
      <c r="F229" s="166"/>
      <c r="G229" s="460">
        <f>G230</f>
        <v>0</v>
      </c>
      <c r="H229" s="105"/>
    </row>
    <row r="230" spans="1:8" s="152" customFormat="1" ht="20.25" customHeight="1" hidden="1">
      <c r="A230" s="131" t="s">
        <v>169</v>
      </c>
      <c r="B230" s="77">
        <v>10</v>
      </c>
      <c r="C230" s="158" t="s">
        <v>122</v>
      </c>
      <c r="D230" s="579" t="s">
        <v>196</v>
      </c>
      <c r="E230" s="160" t="s">
        <v>197</v>
      </c>
      <c r="F230" s="161" t="s">
        <v>170</v>
      </c>
      <c r="G230" s="461"/>
      <c r="H230" s="105"/>
    </row>
    <row r="231" spans="1:37" s="229" customFormat="1" ht="19.5">
      <c r="A231" s="168" t="s">
        <v>171</v>
      </c>
      <c r="B231" s="167">
        <v>10</v>
      </c>
      <c r="C231" s="169" t="s">
        <v>149</v>
      </c>
      <c r="D231" s="596"/>
      <c r="E231" s="178"/>
      <c r="F231" s="309"/>
      <c r="G231" s="450">
        <f>G232</f>
        <v>378</v>
      </c>
      <c r="H231" s="29"/>
      <c r="I231" s="228"/>
      <c r="J231" s="228"/>
      <c r="K231" s="228"/>
      <c r="L231" s="228"/>
      <c r="M231" s="228"/>
      <c r="N231" s="228"/>
      <c r="O231" s="228"/>
      <c r="P231" s="228"/>
      <c r="Q231" s="228"/>
      <c r="R231" s="228"/>
      <c r="S231" s="228"/>
      <c r="T231" s="228"/>
      <c r="U231" s="228"/>
      <c r="V231" s="228"/>
      <c r="W231" s="228"/>
      <c r="X231" s="228"/>
      <c r="Y231" s="228"/>
      <c r="Z231" s="228"/>
      <c r="AA231" s="228"/>
      <c r="AB231" s="228"/>
      <c r="AC231" s="228"/>
      <c r="AD231" s="228"/>
      <c r="AE231" s="228"/>
      <c r="AF231" s="228"/>
      <c r="AG231" s="228"/>
      <c r="AH231" s="228"/>
      <c r="AI231" s="228"/>
      <c r="AJ231" s="228"/>
      <c r="AK231" s="228"/>
    </row>
    <row r="232" spans="1:37" s="229" customFormat="1" ht="66" customHeight="1">
      <c r="A232" s="180" t="s">
        <v>314</v>
      </c>
      <c r="B232" s="177">
        <v>10</v>
      </c>
      <c r="C232" s="177" t="s">
        <v>149</v>
      </c>
      <c r="D232" s="575" t="s">
        <v>195</v>
      </c>
      <c r="E232" s="175" t="s">
        <v>189</v>
      </c>
      <c r="F232" s="221"/>
      <c r="G232" s="457">
        <f>G236+G233</f>
        <v>378</v>
      </c>
      <c r="H232" s="29"/>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8"/>
      <c r="AJ232" s="228"/>
      <c r="AK232" s="228"/>
    </row>
    <row r="233" spans="1:37" s="229" customFormat="1" ht="66" customHeight="1">
      <c r="A233" s="181" t="s">
        <v>404</v>
      </c>
      <c r="B233" s="179" t="s">
        <v>172</v>
      </c>
      <c r="C233" s="170" t="s">
        <v>149</v>
      </c>
      <c r="D233" s="586" t="s">
        <v>196</v>
      </c>
      <c r="E233" s="156" t="s">
        <v>189</v>
      </c>
      <c r="F233" s="310"/>
      <c r="G233" s="459">
        <f>G234</f>
        <v>305</v>
      </c>
      <c r="H233" s="29"/>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8"/>
      <c r="AF233" s="228"/>
      <c r="AG233" s="228"/>
      <c r="AH233" s="228"/>
      <c r="AI233" s="228"/>
      <c r="AJ233" s="228"/>
      <c r="AK233" s="228"/>
    </row>
    <row r="234" spans="1:37" s="229" customFormat="1" ht="35.25" customHeight="1">
      <c r="A234" s="182" t="s">
        <v>405</v>
      </c>
      <c r="B234" s="183" t="s">
        <v>172</v>
      </c>
      <c r="C234" s="184" t="s">
        <v>149</v>
      </c>
      <c r="D234" s="595" t="s">
        <v>196</v>
      </c>
      <c r="E234" s="165" t="s">
        <v>406</v>
      </c>
      <c r="F234" s="311"/>
      <c r="G234" s="460">
        <f>G235</f>
        <v>305</v>
      </c>
      <c r="H234" s="29"/>
      <c r="I234" s="228"/>
      <c r="J234" s="228"/>
      <c r="K234" s="228"/>
      <c r="L234" s="228"/>
      <c r="M234" s="228"/>
      <c r="N234" s="228"/>
      <c r="O234" s="228"/>
      <c r="P234" s="228"/>
      <c r="Q234" s="228"/>
      <c r="R234" s="228"/>
      <c r="S234" s="228"/>
      <c r="T234" s="228"/>
      <c r="U234" s="228"/>
      <c r="V234" s="228"/>
      <c r="W234" s="228"/>
      <c r="X234" s="228"/>
      <c r="Y234" s="228"/>
      <c r="Z234" s="228"/>
      <c r="AA234" s="228"/>
      <c r="AB234" s="228"/>
      <c r="AC234" s="228"/>
      <c r="AD234" s="228"/>
      <c r="AE234" s="228"/>
      <c r="AF234" s="228"/>
      <c r="AG234" s="228"/>
      <c r="AH234" s="228"/>
      <c r="AI234" s="228"/>
      <c r="AJ234" s="228"/>
      <c r="AK234" s="228"/>
    </row>
    <row r="235" spans="1:37" s="229" customFormat="1" ht="24.75" customHeight="1">
      <c r="A235" s="131" t="s">
        <v>169</v>
      </c>
      <c r="B235" s="185" t="s">
        <v>172</v>
      </c>
      <c r="C235" s="185" t="s">
        <v>149</v>
      </c>
      <c r="D235" s="579" t="s">
        <v>196</v>
      </c>
      <c r="E235" s="160" t="s">
        <v>406</v>
      </c>
      <c r="F235" s="21" t="s">
        <v>170</v>
      </c>
      <c r="G235" s="461">
        <v>305</v>
      </c>
      <c r="H235" s="29"/>
      <c r="I235" s="228"/>
      <c r="J235" s="228"/>
      <c r="K235" s="228"/>
      <c r="L235" s="228"/>
      <c r="M235" s="228"/>
      <c r="N235" s="228"/>
      <c r="O235" s="228"/>
      <c r="P235" s="228"/>
      <c r="Q235" s="228"/>
      <c r="R235" s="228"/>
      <c r="S235" s="228"/>
      <c r="T235" s="228"/>
      <c r="U235" s="228"/>
      <c r="V235" s="228"/>
      <c r="W235" s="228"/>
      <c r="X235" s="228"/>
      <c r="Y235" s="228"/>
      <c r="Z235" s="228"/>
      <c r="AA235" s="228"/>
      <c r="AB235" s="228"/>
      <c r="AC235" s="228"/>
      <c r="AD235" s="228"/>
      <c r="AE235" s="228"/>
      <c r="AF235" s="228"/>
      <c r="AG235" s="228"/>
      <c r="AH235" s="228"/>
      <c r="AI235" s="228"/>
      <c r="AJ235" s="228"/>
      <c r="AK235" s="228"/>
    </row>
    <row r="236" spans="1:37" s="205" customFormat="1" ht="66" customHeight="1">
      <c r="A236" s="181" t="s">
        <v>315</v>
      </c>
      <c r="B236" s="179" t="s">
        <v>172</v>
      </c>
      <c r="C236" s="170" t="s">
        <v>149</v>
      </c>
      <c r="D236" s="586" t="s">
        <v>316</v>
      </c>
      <c r="E236" s="156" t="s">
        <v>189</v>
      </c>
      <c r="F236" s="310"/>
      <c r="G236" s="459">
        <f>G237</f>
        <v>73</v>
      </c>
      <c r="H236" s="197"/>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row>
    <row r="237" spans="1:37" s="205" customFormat="1" ht="37.5">
      <c r="A237" s="182" t="s">
        <v>318</v>
      </c>
      <c r="B237" s="183" t="s">
        <v>172</v>
      </c>
      <c r="C237" s="184" t="s">
        <v>149</v>
      </c>
      <c r="D237" s="595" t="s">
        <v>316</v>
      </c>
      <c r="E237" s="165" t="s">
        <v>317</v>
      </c>
      <c r="F237" s="311"/>
      <c r="G237" s="460">
        <f>G238</f>
        <v>73</v>
      </c>
      <c r="H237" s="197"/>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row>
    <row r="238" spans="1:37" s="205" customFormat="1" ht="18.75">
      <c r="A238" s="131" t="s">
        <v>169</v>
      </c>
      <c r="B238" s="185" t="s">
        <v>172</v>
      </c>
      <c r="C238" s="185" t="s">
        <v>149</v>
      </c>
      <c r="D238" s="579" t="s">
        <v>316</v>
      </c>
      <c r="E238" s="160" t="s">
        <v>317</v>
      </c>
      <c r="F238" s="21" t="s">
        <v>170</v>
      </c>
      <c r="G238" s="461">
        <f>13+60</f>
        <v>73</v>
      </c>
      <c r="H238" s="197"/>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row>
    <row r="239" spans="1:37" s="205" customFormat="1" ht="18.75">
      <c r="A239" s="117" t="s">
        <v>177</v>
      </c>
      <c r="B239" s="194">
        <v>11</v>
      </c>
      <c r="C239" s="118"/>
      <c r="D239" s="597"/>
      <c r="E239" s="312"/>
      <c r="F239" s="299"/>
      <c r="G239" s="479">
        <f>+G240</f>
        <v>105</v>
      </c>
      <c r="H239" s="197"/>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row>
    <row r="240" spans="1:37" s="205" customFormat="1" ht="18.75">
      <c r="A240" s="53" t="s">
        <v>178</v>
      </c>
      <c r="B240" s="60">
        <v>11</v>
      </c>
      <c r="C240" s="119" t="s">
        <v>123</v>
      </c>
      <c r="D240" s="598"/>
      <c r="E240" s="120"/>
      <c r="F240" s="300"/>
      <c r="G240" s="455">
        <f>+G241</f>
        <v>105</v>
      </c>
      <c r="H240" s="197"/>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row>
    <row r="241" spans="1:37" s="314" customFormat="1" ht="37.5">
      <c r="A241" s="191" t="s">
        <v>335</v>
      </c>
      <c r="B241" s="110" t="s">
        <v>179</v>
      </c>
      <c r="C241" s="249" t="s">
        <v>123</v>
      </c>
      <c r="D241" s="599" t="s">
        <v>204</v>
      </c>
      <c r="E241" s="3" t="s">
        <v>189</v>
      </c>
      <c r="F241" s="250"/>
      <c r="G241" s="471">
        <f>+G242</f>
        <v>105</v>
      </c>
      <c r="H241" s="322"/>
      <c r="I241" s="313"/>
      <c r="J241" s="313"/>
      <c r="K241" s="313"/>
      <c r="L241" s="313"/>
      <c r="M241" s="313"/>
      <c r="N241" s="313"/>
      <c r="O241" s="313"/>
      <c r="P241" s="313"/>
      <c r="Q241" s="313"/>
      <c r="R241" s="313"/>
      <c r="S241" s="313"/>
      <c r="T241" s="313"/>
      <c r="U241" s="313"/>
      <c r="V241" s="313"/>
      <c r="W241" s="313"/>
      <c r="X241" s="313"/>
      <c r="Y241" s="313"/>
      <c r="Z241" s="313"/>
      <c r="AA241" s="313"/>
      <c r="AB241" s="313"/>
      <c r="AC241" s="313"/>
      <c r="AD241" s="313"/>
      <c r="AE241" s="313"/>
      <c r="AF241" s="313"/>
      <c r="AG241" s="313"/>
      <c r="AH241" s="313"/>
      <c r="AI241" s="313"/>
      <c r="AJ241" s="313"/>
      <c r="AK241" s="313"/>
    </row>
    <row r="242" spans="1:37" s="205" customFormat="1" ht="56.25">
      <c r="A242" s="63" t="s">
        <v>336</v>
      </c>
      <c r="B242" s="102" t="s">
        <v>179</v>
      </c>
      <c r="C242" s="252" t="s">
        <v>123</v>
      </c>
      <c r="D242" s="592" t="s">
        <v>180</v>
      </c>
      <c r="E242" s="5" t="s">
        <v>189</v>
      </c>
      <c r="F242" s="247"/>
      <c r="G242" s="472">
        <f>+G243+G245</f>
        <v>105</v>
      </c>
      <c r="H242" s="197"/>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row>
    <row r="243" spans="1:37" s="205" customFormat="1" ht="37.5" hidden="1">
      <c r="A243" s="106" t="s">
        <v>320</v>
      </c>
      <c r="B243" s="42" t="s">
        <v>179</v>
      </c>
      <c r="C243" s="301" t="s">
        <v>123</v>
      </c>
      <c r="D243" s="593" t="s">
        <v>180</v>
      </c>
      <c r="E243" s="41" t="s">
        <v>207</v>
      </c>
      <c r="F243" s="248"/>
      <c r="G243" s="467">
        <f>+G244</f>
        <v>0</v>
      </c>
      <c r="H243" s="197"/>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row>
    <row r="244" spans="1:37" s="205" customFormat="1" ht="18.75" hidden="1">
      <c r="A244" s="108" t="s">
        <v>130</v>
      </c>
      <c r="B244" s="80" t="s">
        <v>179</v>
      </c>
      <c r="C244" s="315" t="s">
        <v>123</v>
      </c>
      <c r="D244" s="594" t="s">
        <v>180</v>
      </c>
      <c r="E244" s="7" t="s">
        <v>207</v>
      </c>
      <c r="F244" s="316" t="s">
        <v>131</v>
      </c>
      <c r="G244" s="469">
        <v>0</v>
      </c>
      <c r="H244" s="197"/>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row>
    <row r="245" spans="1:37" s="205" customFormat="1" ht="37.5">
      <c r="A245" s="106" t="s">
        <v>321</v>
      </c>
      <c r="B245" s="42" t="s">
        <v>179</v>
      </c>
      <c r="C245" s="301" t="s">
        <v>123</v>
      </c>
      <c r="D245" s="593" t="s">
        <v>180</v>
      </c>
      <c r="E245" s="41" t="s">
        <v>208</v>
      </c>
      <c r="F245" s="248"/>
      <c r="G245" s="467">
        <f>+G246</f>
        <v>105</v>
      </c>
      <c r="H245" s="197"/>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row>
    <row r="246" spans="1:37" s="205" customFormat="1" ht="18.75">
      <c r="A246" s="260" t="s">
        <v>130</v>
      </c>
      <c r="B246" s="80" t="s">
        <v>179</v>
      </c>
      <c r="C246" s="80" t="s">
        <v>123</v>
      </c>
      <c r="D246" s="594" t="s">
        <v>180</v>
      </c>
      <c r="E246" s="7" t="s">
        <v>208</v>
      </c>
      <c r="F246" s="316" t="s">
        <v>131</v>
      </c>
      <c r="G246" s="469">
        <f>40+65</f>
        <v>105</v>
      </c>
      <c r="H246" s="197"/>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row>
    <row r="247" spans="1:37" s="205" customFormat="1" ht="18.75">
      <c r="A247" s="659"/>
      <c r="B247" s="660"/>
      <c r="C247" s="660"/>
      <c r="D247" s="660"/>
      <c r="E247" s="661"/>
      <c r="F247" s="660"/>
      <c r="G247" s="662"/>
      <c r="H247" s="197"/>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row>
    <row r="248" spans="1:37" s="205" customFormat="1" ht="18.75">
      <c r="A248" s="659"/>
      <c r="B248" s="660"/>
      <c r="C248" s="660"/>
      <c r="D248" s="660"/>
      <c r="E248" s="661"/>
      <c r="F248" s="660"/>
      <c r="G248" s="662"/>
      <c r="H248" s="197"/>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row>
    <row r="249" spans="1:37" s="205" customFormat="1" ht="18.75">
      <c r="A249" s="12"/>
      <c r="B249" s="17"/>
      <c r="C249" s="317"/>
      <c r="D249" s="317"/>
      <c r="E249" s="319"/>
      <c r="F249" s="17"/>
      <c r="G249" s="480"/>
      <c r="H249" s="197"/>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row>
    <row r="250" spans="1:37" s="205" customFormat="1" ht="18.75">
      <c r="A250" s="12"/>
      <c r="B250" s="17"/>
      <c r="C250" s="317"/>
      <c r="D250" s="317"/>
      <c r="E250" s="319"/>
      <c r="F250" s="17"/>
      <c r="G250" s="480"/>
      <c r="H250" s="197"/>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row>
    <row r="251" spans="1:37" s="205" customFormat="1" ht="18.75">
      <c r="A251" s="12"/>
      <c r="B251" s="17"/>
      <c r="C251" s="317"/>
      <c r="D251" s="317"/>
      <c r="E251" s="319"/>
      <c r="F251" s="17"/>
      <c r="G251" s="480"/>
      <c r="H251" s="197"/>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row>
    <row r="252" spans="1:37" s="205" customFormat="1" ht="18.75">
      <c r="A252" s="12"/>
      <c r="B252" s="17"/>
      <c r="C252" s="317"/>
      <c r="D252" s="317"/>
      <c r="E252" s="319"/>
      <c r="F252" s="17"/>
      <c r="G252" s="480"/>
      <c r="H252" s="197"/>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row>
    <row r="253" spans="1:37" s="205" customFormat="1" ht="18.75">
      <c r="A253" s="12"/>
      <c r="B253" s="17"/>
      <c r="C253" s="317"/>
      <c r="D253" s="317"/>
      <c r="E253" s="319"/>
      <c r="F253" s="17"/>
      <c r="G253" s="480"/>
      <c r="H253" s="197"/>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row>
    <row r="254" spans="1:37" s="205" customFormat="1" ht="18.75">
      <c r="A254" s="12"/>
      <c r="B254" s="17"/>
      <c r="C254" s="317"/>
      <c r="D254" s="317"/>
      <c r="E254" s="319"/>
      <c r="F254" s="17"/>
      <c r="G254" s="480"/>
      <c r="H254" s="197"/>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row>
    <row r="255" spans="1:37" s="205" customFormat="1" ht="18.75">
      <c r="A255" s="12"/>
      <c r="B255" s="17"/>
      <c r="C255" s="317"/>
      <c r="D255" s="317"/>
      <c r="E255" s="319"/>
      <c r="F255" s="17"/>
      <c r="G255" s="480"/>
      <c r="H255" s="197"/>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row>
    <row r="256" spans="1:37" s="205" customFormat="1" ht="18.75">
      <c r="A256" s="12"/>
      <c r="B256" s="17"/>
      <c r="C256" s="317"/>
      <c r="D256" s="317"/>
      <c r="E256" s="319"/>
      <c r="F256" s="17"/>
      <c r="G256" s="480"/>
      <c r="H256" s="197"/>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row>
    <row r="257" spans="1:37" s="205" customFormat="1" ht="18.75">
      <c r="A257" s="12"/>
      <c r="B257" s="17"/>
      <c r="C257" s="317"/>
      <c r="D257" s="317"/>
      <c r="E257" s="319"/>
      <c r="F257" s="17"/>
      <c r="G257" s="480"/>
      <c r="H257" s="197"/>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row>
    <row r="258" spans="1:37" s="205" customFormat="1" ht="18.75">
      <c r="A258" s="12"/>
      <c r="B258" s="17"/>
      <c r="C258" s="317"/>
      <c r="D258" s="317"/>
      <c r="E258" s="319"/>
      <c r="F258" s="17"/>
      <c r="G258" s="480"/>
      <c r="H258" s="197"/>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row>
    <row r="259" spans="1:37" s="205" customFormat="1" ht="18.75">
      <c r="A259" s="12"/>
      <c r="B259" s="17"/>
      <c r="C259" s="317"/>
      <c r="D259" s="317"/>
      <c r="E259" s="319"/>
      <c r="F259" s="17"/>
      <c r="G259" s="480"/>
      <c r="H259" s="197"/>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row>
    <row r="260" spans="1:37" s="205" customFormat="1" ht="18.75">
      <c r="A260" s="12"/>
      <c r="B260" s="17"/>
      <c r="C260" s="317"/>
      <c r="D260" s="317"/>
      <c r="E260" s="319"/>
      <c r="F260" s="17"/>
      <c r="G260" s="480"/>
      <c r="H260" s="197"/>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row>
    <row r="261" spans="1:37" s="205" customFormat="1" ht="18.75">
      <c r="A261" s="12"/>
      <c r="B261" s="17"/>
      <c r="C261" s="317"/>
      <c r="D261" s="317"/>
      <c r="E261" s="319"/>
      <c r="F261" s="17"/>
      <c r="G261" s="480"/>
      <c r="H261" s="197"/>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row>
    <row r="262" spans="1:37" s="205" customFormat="1" ht="18.75">
      <c r="A262" s="12"/>
      <c r="B262" s="17"/>
      <c r="C262" s="317"/>
      <c r="D262" s="317"/>
      <c r="E262" s="319"/>
      <c r="F262" s="17"/>
      <c r="G262" s="480"/>
      <c r="H262" s="197"/>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row>
    <row r="263" spans="1:37" s="205" customFormat="1" ht="18.75">
      <c r="A263" s="12"/>
      <c r="B263" s="17"/>
      <c r="C263" s="317"/>
      <c r="D263" s="317"/>
      <c r="E263" s="319"/>
      <c r="F263" s="17"/>
      <c r="G263" s="480"/>
      <c r="H263" s="197"/>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row>
    <row r="264" spans="1:37" s="205" customFormat="1" ht="18.75">
      <c r="A264" s="12"/>
      <c r="B264" s="17"/>
      <c r="C264" s="317"/>
      <c r="D264" s="317"/>
      <c r="E264" s="319"/>
      <c r="F264" s="17"/>
      <c r="G264" s="480"/>
      <c r="H264" s="197"/>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row>
    <row r="265" spans="1:37" s="205" customFormat="1" ht="18.75">
      <c r="A265" s="12"/>
      <c r="B265" s="17"/>
      <c r="C265" s="317"/>
      <c r="D265" s="317"/>
      <c r="E265" s="319"/>
      <c r="F265" s="17"/>
      <c r="G265" s="480"/>
      <c r="H265" s="197"/>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row>
    <row r="266" spans="1:37" s="205" customFormat="1" ht="18.75">
      <c r="A266" s="12"/>
      <c r="B266" s="17"/>
      <c r="C266" s="317"/>
      <c r="D266" s="317"/>
      <c r="E266" s="319"/>
      <c r="F266" s="17"/>
      <c r="G266" s="480"/>
      <c r="H266" s="197"/>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row>
    <row r="267" spans="1:37" s="205" customFormat="1" ht="18.75">
      <c r="A267" s="12"/>
      <c r="B267" s="17"/>
      <c r="C267" s="317"/>
      <c r="D267" s="317"/>
      <c r="E267" s="319"/>
      <c r="F267" s="17"/>
      <c r="G267" s="480"/>
      <c r="H267" s="197"/>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row>
    <row r="268" spans="1:37" s="205" customFormat="1" ht="18.75">
      <c r="A268" s="12"/>
      <c r="B268" s="17"/>
      <c r="C268" s="317"/>
      <c r="D268" s="317"/>
      <c r="E268" s="319"/>
      <c r="F268" s="17"/>
      <c r="G268" s="480"/>
      <c r="H268" s="197"/>
      <c r="I268" s="204"/>
      <c r="J268" s="204"/>
      <c r="K268" s="204"/>
      <c r="L268" s="204"/>
      <c r="M268" s="204"/>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204"/>
    </row>
    <row r="269" spans="1:37" s="205" customFormat="1" ht="18.75">
      <c r="A269" s="12"/>
      <c r="B269" s="17"/>
      <c r="C269" s="317"/>
      <c r="D269" s="317"/>
      <c r="E269" s="319"/>
      <c r="F269" s="17"/>
      <c r="G269" s="480"/>
      <c r="H269" s="197"/>
      <c r="I269" s="204"/>
      <c r="J269" s="204"/>
      <c r="K269" s="204"/>
      <c r="L269" s="204"/>
      <c r="M269" s="204"/>
      <c r="N269" s="204"/>
      <c r="O269" s="204"/>
      <c r="P269" s="204"/>
      <c r="Q269" s="204"/>
      <c r="R269" s="204"/>
      <c r="S269" s="204"/>
      <c r="T269" s="204"/>
      <c r="U269" s="204"/>
      <c r="V269" s="204"/>
      <c r="W269" s="204"/>
      <c r="X269" s="204"/>
      <c r="Y269" s="204"/>
      <c r="Z269" s="204"/>
      <c r="AA269" s="204"/>
      <c r="AB269" s="204"/>
      <c r="AC269" s="204"/>
      <c r="AD269" s="204"/>
      <c r="AE269" s="204"/>
      <c r="AF269" s="204"/>
      <c r="AG269" s="204"/>
      <c r="AH269" s="204"/>
      <c r="AI269" s="204"/>
      <c r="AJ269" s="204"/>
      <c r="AK269" s="204"/>
    </row>
    <row r="270" spans="1:37" s="205" customFormat="1" ht="18.75">
      <c r="A270" s="12"/>
      <c r="B270" s="17"/>
      <c r="C270" s="317"/>
      <c r="D270" s="317"/>
      <c r="E270" s="319"/>
      <c r="F270" s="17"/>
      <c r="G270" s="480"/>
      <c r="H270" s="197"/>
      <c r="I270" s="204"/>
      <c r="J270" s="204"/>
      <c r="K270" s="204"/>
      <c r="L270" s="204"/>
      <c r="M270" s="204"/>
      <c r="N270" s="204"/>
      <c r="O270" s="204"/>
      <c r="P270" s="204"/>
      <c r="Q270" s="204"/>
      <c r="R270" s="204"/>
      <c r="S270" s="204"/>
      <c r="T270" s="204"/>
      <c r="U270" s="204"/>
      <c r="V270" s="204"/>
      <c r="W270" s="204"/>
      <c r="X270" s="204"/>
      <c r="Y270" s="204"/>
      <c r="Z270" s="204"/>
      <c r="AA270" s="204"/>
      <c r="AB270" s="204"/>
      <c r="AC270" s="204"/>
      <c r="AD270" s="204"/>
      <c r="AE270" s="204"/>
      <c r="AF270" s="204"/>
      <c r="AG270" s="204"/>
      <c r="AH270" s="204"/>
      <c r="AI270" s="204"/>
      <c r="AJ270" s="204"/>
      <c r="AK270" s="204"/>
    </row>
    <row r="271" spans="1:37" s="205" customFormat="1" ht="18.75">
      <c r="A271" s="12"/>
      <c r="B271" s="17"/>
      <c r="C271" s="317"/>
      <c r="D271" s="317"/>
      <c r="E271" s="319"/>
      <c r="F271" s="17"/>
      <c r="G271" s="480"/>
      <c r="H271" s="197"/>
      <c r="I271" s="204"/>
      <c r="J271" s="204"/>
      <c r="K271" s="204"/>
      <c r="L271" s="204"/>
      <c r="M271" s="204"/>
      <c r="N271" s="204"/>
      <c r="O271" s="204"/>
      <c r="P271" s="204"/>
      <c r="Q271" s="204"/>
      <c r="R271" s="204"/>
      <c r="S271" s="204"/>
      <c r="T271" s="204"/>
      <c r="U271" s="204"/>
      <c r="V271" s="204"/>
      <c r="W271" s="204"/>
      <c r="X271" s="204"/>
      <c r="Y271" s="204"/>
      <c r="Z271" s="204"/>
      <c r="AA271" s="204"/>
      <c r="AB271" s="204"/>
      <c r="AC271" s="204"/>
      <c r="AD271" s="204"/>
      <c r="AE271" s="204"/>
      <c r="AF271" s="204"/>
      <c r="AG271" s="204"/>
      <c r="AH271" s="204"/>
      <c r="AI271" s="204"/>
      <c r="AJ271" s="204"/>
      <c r="AK271" s="204"/>
    </row>
    <row r="272" spans="1:37" s="205" customFormat="1" ht="18.75">
      <c r="A272" s="12"/>
      <c r="B272" s="17"/>
      <c r="C272" s="317"/>
      <c r="D272" s="317"/>
      <c r="E272" s="319"/>
      <c r="F272" s="17"/>
      <c r="G272" s="480"/>
      <c r="H272" s="197"/>
      <c r="I272" s="204"/>
      <c r="J272" s="204"/>
      <c r="K272" s="204"/>
      <c r="L272" s="204"/>
      <c r="M272" s="204"/>
      <c r="N272" s="204"/>
      <c r="O272" s="204"/>
      <c r="P272" s="204"/>
      <c r="Q272" s="204"/>
      <c r="R272" s="204"/>
      <c r="S272" s="204"/>
      <c r="T272" s="204"/>
      <c r="U272" s="204"/>
      <c r="V272" s="204"/>
      <c r="W272" s="204"/>
      <c r="X272" s="204"/>
      <c r="Y272" s="204"/>
      <c r="Z272" s="204"/>
      <c r="AA272" s="204"/>
      <c r="AB272" s="204"/>
      <c r="AC272" s="204"/>
      <c r="AD272" s="204"/>
      <c r="AE272" s="204"/>
      <c r="AF272" s="204"/>
      <c r="AG272" s="204"/>
      <c r="AH272" s="204"/>
      <c r="AI272" s="204"/>
      <c r="AJ272" s="204"/>
      <c r="AK272" s="204"/>
    </row>
    <row r="273" spans="1:37" s="205" customFormat="1" ht="18.75">
      <c r="A273" s="12"/>
      <c r="B273" s="17"/>
      <c r="C273" s="317"/>
      <c r="D273" s="317"/>
      <c r="E273" s="319"/>
      <c r="F273" s="17"/>
      <c r="G273" s="480"/>
      <c r="H273" s="197"/>
      <c r="I273" s="204"/>
      <c r="J273" s="204"/>
      <c r="K273" s="204"/>
      <c r="L273" s="204"/>
      <c r="M273" s="204"/>
      <c r="N273" s="204"/>
      <c r="O273" s="204"/>
      <c r="P273" s="204"/>
      <c r="Q273" s="204"/>
      <c r="R273" s="204"/>
      <c r="S273" s="204"/>
      <c r="T273" s="204"/>
      <c r="U273" s="204"/>
      <c r="V273" s="204"/>
      <c r="W273" s="204"/>
      <c r="X273" s="204"/>
      <c r="Y273" s="204"/>
      <c r="Z273" s="204"/>
      <c r="AA273" s="204"/>
      <c r="AB273" s="204"/>
      <c r="AC273" s="204"/>
      <c r="AD273" s="204"/>
      <c r="AE273" s="204"/>
      <c r="AF273" s="204"/>
      <c r="AG273" s="204"/>
      <c r="AH273" s="204"/>
      <c r="AI273" s="204"/>
      <c r="AJ273" s="204"/>
      <c r="AK273" s="204"/>
    </row>
    <row r="274" spans="1:37" s="205" customFormat="1" ht="18.75">
      <c r="A274" s="12"/>
      <c r="B274" s="17"/>
      <c r="C274" s="317"/>
      <c r="D274" s="317"/>
      <c r="E274" s="319"/>
      <c r="F274" s="17"/>
      <c r="G274" s="480"/>
      <c r="H274" s="197"/>
      <c r="I274" s="204"/>
      <c r="J274" s="204"/>
      <c r="K274" s="204"/>
      <c r="L274" s="204"/>
      <c r="M274" s="204"/>
      <c r="N274" s="204"/>
      <c r="O274" s="204"/>
      <c r="P274" s="204"/>
      <c r="Q274" s="204"/>
      <c r="R274" s="204"/>
      <c r="S274" s="204"/>
      <c r="T274" s="204"/>
      <c r="U274" s="204"/>
      <c r="V274" s="204"/>
      <c r="W274" s="204"/>
      <c r="X274" s="204"/>
      <c r="Y274" s="204"/>
      <c r="Z274" s="204"/>
      <c r="AA274" s="204"/>
      <c r="AB274" s="204"/>
      <c r="AC274" s="204"/>
      <c r="AD274" s="204"/>
      <c r="AE274" s="204"/>
      <c r="AF274" s="204"/>
      <c r="AG274" s="204"/>
      <c r="AH274" s="204"/>
      <c r="AI274" s="204"/>
      <c r="AJ274" s="204"/>
      <c r="AK274" s="204"/>
    </row>
    <row r="275" spans="1:37" s="205" customFormat="1" ht="18.75">
      <c r="A275" s="12"/>
      <c r="B275" s="17"/>
      <c r="C275" s="317"/>
      <c r="D275" s="317"/>
      <c r="E275" s="319"/>
      <c r="F275" s="17"/>
      <c r="G275" s="480"/>
      <c r="H275" s="197"/>
      <c r="I275" s="204"/>
      <c r="J275" s="204"/>
      <c r="K275" s="204"/>
      <c r="L275" s="204"/>
      <c r="M275" s="204"/>
      <c r="N275" s="204"/>
      <c r="O275" s="204"/>
      <c r="P275" s="204"/>
      <c r="Q275" s="204"/>
      <c r="R275" s="204"/>
      <c r="S275" s="204"/>
      <c r="T275" s="204"/>
      <c r="U275" s="204"/>
      <c r="V275" s="204"/>
      <c r="W275" s="204"/>
      <c r="X275" s="204"/>
      <c r="Y275" s="204"/>
      <c r="Z275" s="204"/>
      <c r="AA275" s="204"/>
      <c r="AB275" s="204"/>
      <c r="AC275" s="204"/>
      <c r="AD275" s="204"/>
      <c r="AE275" s="204"/>
      <c r="AF275" s="204"/>
      <c r="AG275" s="204"/>
      <c r="AH275" s="204"/>
      <c r="AI275" s="204"/>
      <c r="AJ275" s="204"/>
      <c r="AK275" s="204"/>
    </row>
    <row r="276" spans="1:37" s="205" customFormat="1" ht="18.75">
      <c r="A276" s="12"/>
      <c r="B276" s="17"/>
      <c r="C276" s="317"/>
      <c r="D276" s="317"/>
      <c r="E276" s="319"/>
      <c r="F276" s="17"/>
      <c r="G276" s="480"/>
      <c r="H276" s="197"/>
      <c r="I276" s="204"/>
      <c r="J276" s="204"/>
      <c r="K276" s="204"/>
      <c r="L276" s="204"/>
      <c r="M276" s="204"/>
      <c r="N276" s="204"/>
      <c r="O276" s="204"/>
      <c r="P276" s="204"/>
      <c r="Q276" s="204"/>
      <c r="R276" s="204"/>
      <c r="S276" s="204"/>
      <c r="T276" s="204"/>
      <c r="U276" s="204"/>
      <c r="V276" s="204"/>
      <c r="W276" s="204"/>
      <c r="X276" s="204"/>
      <c r="Y276" s="204"/>
      <c r="Z276" s="204"/>
      <c r="AA276" s="204"/>
      <c r="AB276" s="204"/>
      <c r="AC276" s="204"/>
      <c r="AD276" s="204"/>
      <c r="AE276" s="204"/>
      <c r="AF276" s="204"/>
      <c r="AG276" s="204"/>
      <c r="AH276" s="204"/>
      <c r="AI276" s="204"/>
      <c r="AJ276" s="204"/>
      <c r="AK276" s="204"/>
    </row>
    <row r="277" spans="1:37" s="205" customFormat="1" ht="18.75">
      <c r="A277" s="12"/>
      <c r="B277" s="17"/>
      <c r="C277" s="317"/>
      <c r="D277" s="317"/>
      <c r="E277" s="319"/>
      <c r="F277" s="17"/>
      <c r="G277" s="480"/>
      <c r="H277" s="197"/>
      <c r="I277" s="204"/>
      <c r="J277" s="204"/>
      <c r="K277" s="204"/>
      <c r="L277" s="204"/>
      <c r="M277" s="204"/>
      <c r="N277" s="204"/>
      <c r="O277" s="204"/>
      <c r="P277" s="204"/>
      <c r="Q277" s="204"/>
      <c r="R277" s="204"/>
      <c r="S277" s="204"/>
      <c r="T277" s="204"/>
      <c r="U277" s="204"/>
      <c r="V277" s="204"/>
      <c r="W277" s="204"/>
      <c r="X277" s="204"/>
      <c r="Y277" s="204"/>
      <c r="Z277" s="204"/>
      <c r="AA277" s="204"/>
      <c r="AB277" s="204"/>
      <c r="AC277" s="204"/>
      <c r="AD277" s="204"/>
      <c r="AE277" s="204"/>
      <c r="AF277" s="204"/>
      <c r="AG277" s="204"/>
      <c r="AH277" s="204"/>
      <c r="AI277" s="204"/>
      <c r="AJ277" s="204"/>
      <c r="AK277" s="204"/>
    </row>
    <row r="278" spans="1:37" s="205" customFormat="1" ht="18.75">
      <c r="A278" s="12"/>
      <c r="B278" s="17"/>
      <c r="C278" s="317"/>
      <c r="D278" s="317"/>
      <c r="E278" s="319"/>
      <c r="F278" s="17"/>
      <c r="G278" s="480"/>
      <c r="H278" s="197"/>
      <c r="I278" s="204"/>
      <c r="J278" s="204"/>
      <c r="K278" s="204"/>
      <c r="L278" s="204"/>
      <c r="M278" s="204"/>
      <c r="N278" s="204"/>
      <c r="O278" s="204"/>
      <c r="P278" s="204"/>
      <c r="Q278" s="204"/>
      <c r="R278" s="204"/>
      <c r="S278" s="204"/>
      <c r="T278" s="204"/>
      <c r="U278" s="204"/>
      <c r="V278" s="204"/>
      <c r="W278" s="204"/>
      <c r="X278" s="204"/>
      <c r="Y278" s="204"/>
      <c r="Z278" s="204"/>
      <c r="AA278" s="204"/>
      <c r="AB278" s="204"/>
      <c r="AC278" s="204"/>
      <c r="AD278" s="204"/>
      <c r="AE278" s="204"/>
      <c r="AF278" s="204"/>
      <c r="AG278" s="204"/>
      <c r="AH278" s="204"/>
      <c r="AI278" s="204"/>
      <c r="AJ278" s="204"/>
      <c r="AK278" s="204"/>
    </row>
    <row r="279" spans="1:37" s="205" customFormat="1" ht="18.75">
      <c r="A279" s="12"/>
      <c r="B279" s="17"/>
      <c r="C279" s="317"/>
      <c r="D279" s="317"/>
      <c r="E279" s="319"/>
      <c r="F279" s="17"/>
      <c r="G279" s="480"/>
      <c r="H279" s="197"/>
      <c r="I279" s="204"/>
      <c r="J279" s="204"/>
      <c r="K279" s="204"/>
      <c r="L279" s="204"/>
      <c r="M279" s="204"/>
      <c r="N279" s="204"/>
      <c r="O279" s="204"/>
      <c r="P279" s="204"/>
      <c r="Q279" s="204"/>
      <c r="R279" s="204"/>
      <c r="S279" s="204"/>
      <c r="T279" s="204"/>
      <c r="U279" s="204"/>
      <c r="V279" s="204"/>
      <c r="W279" s="204"/>
      <c r="X279" s="204"/>
      <c r="Y279" s="204"/>
      <c r="Z279" s="204"/>
      <c r="AA279" s="204"/>
      <c r="AB279" s="204"/>
      <c r="AC279" s="204"/>
      <c r="AD279" s="204"/>
      <c r="AE279" s="204"/>
      <c r="AF279" s="204"/>
      <c r="AG279" s="204"/>
      <c r="AH279" s="204"/>
      <c r="AI279" s="204"/>
      <c r="AJ279" s="204"/>
      <c r="AK279" s="204"/>
    </row>
    <row r="280" spans="1:37" s="205" customFormat="1" ht="18.75">
      <c r="A280" s="12"/>
      <c r="B280" s="17"/>
      <c r="C280" s="317"/>
      <c r="D280" s="317"/>
      <c r="E280" s="319"/>
      <c r="F280" s="17"/>
      <c r="G280" s="480"/>
      <c r="H280" s="197"/>
      <c r="I280" s="204"/>
      <c r="J280" s="204"/>
      <c r="K280" s="204"/>
      <c r="L280" s="204"/>
      <c r="M280" s="204"/>
      <c r="N280" s="204"/>
      <c r="O280" s="204"/>
      <c r="P280" s="204"/>
      <c r="Q280" s="204"/>
      <c r="R280" s="204"/>
      <c r="S280" s="204"/>
      <c r="T280" s="204"/>
      <c r="U280" s="204"/>
      <c r="V280" s="204"/>
      <c r="W280" s="204"/>
      <c r="X280" s="204"/>
      <c r="Y280" s="204"/>
      <c r="Z280" s="204"/>
      <c r="AA280" s="204"/>
      <c r="AB280" s="204"/>
      <c r="AC280" s="204"/>
      <c r="AD280" s="204"/>
      <c r="AE280" s="204"/>
      <c r="AF280" s="204"/>
      <c r="AG280" s="204"/>
      <c r="AH280" s="204"/>
      <c r="AI280" s="204"/>
      <c r="AJ280" s="204"/>
      <c r="AK280" s="204"/>
    </row>
    <row r="281" spans="1:37" s="205" customFormat="1" ht="18.75">
      <c r="A281" s="12"/>
      <c r="B281" s="17"/>
      <c r="C281" s="317"/>
      <c r="D281" s="317"/>
      <c r="E281" s="319"/>
      <c r="F281" s="17"/>
      <c r="G281" s="480"/>
      <c r="H281" s="197"/>
      <c r="I281" s="204"/>
      <c r="J281" s="204"/>
      <c r="K281" s="204"/>
      <c r="L281" s="204"/>
      <c r="M281" s="204"/>
      <c r="N281" s="204"/>
      <c r="O281" s="204"/>
      <c r="P281" s="204"/>
      <c r="Q281" s="204"/>
      <c r="R281" s="204"/>
      <c r="S281" s="204"/>
      <c r="T281" s="204"/>
      <c r="U281" s="204"/>
      <c r="V281" s="204"/>
      <c r="W281" s="204"/>
      <c r="X281" s="204"/>
      <c r="Y281" s="204"/>
      <c r="Z281" s="204"/>
      <c r="AA281" s="204"/>
      <c r="AB281" s="204"/>
      <c r="AC281" s="204"/>
      <c r="AD281" s="204"/>
      <c r="AE281" s="204"/>
      <c r="AF281" s="204"/>
      <c r="AG281" s="204"/>
      <c r="AH281" s="204"/>
      <c r="AI281" s="204"/>
      <c r="AJ281" s="204"/>
      <c r="AK281" s="204"/>
    </row>
    <row r="282" spans="1:37" s="205" customFormat="1" ht="18.75">
      <c r="A282" s="12"/>
      <c r="B282" s="17"/>
      <c r="C282" s="317"/>
      <c r="D282" s="317"/>
      <c r="E282" s="319"/>
      <c r="F282" s="17"/>
      <c r="G282" s="480"/>
      <c r="H282" s="197"/>
      <c r="I282" s="204"/>
      <c r="J282" s="204"/>
      <c r="K282" s="204"/>
      <c r="L282" s="204"/>
      <c r="M282" s="204"/>
      <c r="N282" s="204"/>
      <c r="O282" s="204"/>
      <c r="P282" s="204"/>
      <c r="Q282" s="204"/>
      <c r="R282" s="204"/>
      <c r="S282" s="204"/>
      <c r="T282" s="204"/>
      <c r="U282" s="204"/>
      <c r="V282" s="204"/>
      <c r="W282" s="204"/>
      <c r="X282" s="204"/>
      <c r="Y282" s="204"/>
      <c r="Z282" s="204"/>
      <c r="AA282" s="204"/>
      <c r="AB282" s="204"/>
      <c r="AC282" s="204"/>
      <c r="AD282" s="204"/>
      <c r="AE282" s="204"/>
      <c r="AF282" s="204"/>
      <c r="AG282" s="204"/>
      <c r="AH282" s="204"/>
      <c r="AI282" s="204"/>
      <c r="AJ282" s="204"/>
      <c r="AK282" s="204"/>
    </row>
    <row r="283" spans="1:37" s="205" customFormat="1" ht="18.75">
      <c r="A283" s="12"/>
      <c r="B283" s="17"/>
      <c r="C283" s="317"/>
      <c r="D283" s="317"/>
      <c r="E283" s="319"/>
      <c r="F283" s="17"/>
      <c r="G283" s="480"/>
      <c r="H283" s="197"/>
      <c r="I283" s="204"/>
      <c r="J283" s="204"/>
      <c r="K283" s="204"/>
      <c r="L283" s="204"/>
      <c r="M283" s="204"/>
      <c r="N283" s="204"/>
      <c r="O283" s="204"/>
      <c r="P283" s="204"/>
      <c r="Q283" s="204"/>
      <c r="R283" s="204"/>
      <c r="S283" s="204"/>
      <c r="T283" s="204"/>
      <c r="U283" s="204"/>
      <c r="V283" s="204"/>
      <c r="W283" s="204"/>
      <c r="X283" s="204"/>
      <c r="Y283" s="204"/>
      <c r="Z283" s="204"/>
      <c r="AA283" s="204"/>
      <c r="AB283" s="204"/>
      <c r="AC283" s="204"/>
      <c r="AD283" s="204"/>
      <c r="AE283" s="204"/>
      <c r="AF283" s="204"/>
      <c r="AG283" s="204"/>
      <c r="AH283" s="204"/>
      <c r="AI283" s="204"/>
      <c r="AJ283" s="204"/>
      <c r="AK283" s="204"/>
    </row>
  </sheetData>
  <sheetProtection/>
  <mergeCells count="8">
    <mergeCell ref="A8:G8"/>
    <mergeCell ref="A1:G1"/>
    <mergeCell ref="A2:G2"/>
    <mergeCell ref="A3:G3"/>
    <mergeCell ref="A4:G4"/>
    <mergeCell ref="A6:F6"/>
    <mergeCell ref="A5:G5"/>
    <mergeCell ref="A7:G7"/>
  </mergeCells>
  <printOptions/>
  <pageMargins left="0.7" right="0.2" top="0.4" bottom="0.31" header="0.3" footer="0.23"/>
  <pageSetup blackAndWhite="1" fitToHeight="6"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U244"/>
  <sheetViews>
    <sheetView view="pageBreakPreview" zoomScale="60" zoomScalePageLayoutView="0" workbookViewId="0" topLeftCell="A1">
      <selection activeCell="V15" sqref="V15"/>
    </sheetView>
  </sheetViews>
  <sheetFormatPr defaultColWidth="9.140625" defaultRowHeight="15"/>
  <cols>
    <col min="1" max="1" width="128.421875" style="12" customWidth="1"/>
    <col min="2" max="2" width="9.7109375" style="559" customWidth="1"/>
    <col min="3" max="3" width="8.7109375" style="17" customWidth="1"/>
    <col min="4" max="4" width="8.7109375" style="22" customWidth="1"/>
    <col min="5" max="5" width="9.140625" style="23" customWidth="1"/>
    <col min="6" max="6" width="9.140625" style="628" customWidth="1"/>
    <col min="7" max="7" width="7.421875" style="11" customWidth="1"/>
    <col min="8" max="8" width="16.57421875" style="22" customWidth="1"/>
    <col min="9" max="9" width="9.140625" style="320" customWidth="1"/>
    <col min="10" max="38" width="9.140625" style="1" customWidth="1"/>
  </cols>
  <sheetData>
    <row r="1" spans="1:8" s="323" customFormat="1" ht="15.75">
      <c r="A1" s="685" t="s">
        <v>253</v>
      </c>
      <c r="B1" s="685"/>
      <c r="C1" s="685"/>
      <c r="D1" s="685"/>
      <c r="E1" s="685"/>
      <c r="F1" s="685"/>
      <c r="G1" s="685"/>
      <c r="H1" s="685"/>
    </row>
    <row r="2" spans="1:8" s="323" customFormat="1" ht="15.75">
      <c r="A2" s="685" t="s">
        <v>445</v>
      </c>
      <c r="B2" s="685"/>
      <c r="C2" s="685"/>
      <c r="D2" s="685"/>
      <c r="E2" s="685"/>
      <c r="F2" s="685"/>
      <c r="G2" s="685"/>
      <c r="H2" s="685"/>
    </row>
    <row r="3" spans="1:8" s="323" customFormat="1" ht="15.75">
      <c r="A3" s="685" t="s">
        <v>330</v>
      </c>
      <c r="B3" s="685"/>
      <c r="C3" s="685"/>
      <c r="D3" s="685"/>
      <c r="E3" s="685"/>
      <c r="F3" s="685"/>
      <c r="G3" s="685"/>
      <c r="H3" s="685"/>
    </row>
    <row r="4" spans="1:8" s="324" customFormat="1" ht="16.5">
      <c r="A4" s="681" t="s">
        <v>275</v>
      </c>
      <c r="B4" s="681"/>
      <c r="C4" s="681"/>
      <c r="D4" s="681"/>
      <c r="E4" s="681"/>
      <c r="F4" s="681"/>
      <c r="G4" s="681"/>
      <c r="H4" s="681"/>
    </row>
    <row r="5" spans="1:8" s="324" customFormat="1" ht="16.5">
      <c r="A5" s="681" t="s">
        <v>184</v>
      </c>
      <c r="B5" s="681"/>
      <c r="C5" s="681"/>
      <c r="D5" s="681"/>
      <c r="E5" s="681"/>
      <c r="F5" s="681"/>
      <c r="G5" s="681"/>
      <c r="H5" s="681"/>
    </row>
    <row r="6" spans="1:8" s="324" customFormat="1" ht="16.5">
      <c r="A6" s="694"/>
      <c r="B6" s="694"/>
      <c r="C6" s="694"/>
      <c r="D6" s="694"/>
      <c r="E6" s="694"/>
      <c r="F6" s="694"/>
      <c r="G6" s="694"/>
      <c r="H6" s="694"/>
    </row>
    <row r="7" spans="1:8" s="324" customFormat="1" ht="16.5">
      <c r="A7" s="695" t="s">
        <v>449</v>
      </c>
      <c r="B7" s="695"/>
      <c r="C7" s="695"/>
      <c r="D7" s="695"/>
      <c r="E7" s="695"/>
      <c r="F7" s="695"/>
      <c r="G7" s="695"/>
      <c r="H7" s="695"/>
    </row>
    <row r="8" spans="1:8" s="324" customFormat="1" ht="65.25" customHeight="1">
      <c r="A8" s="693" t="s">
        <v>326</v>
      </c>
      <c r="B8" s="693"/>
      <c r="C8" s="693"/>
      <c r="D8" s="693"/>
      <c r="E8" s="693"/>
      <c r="F8" s="693"/>
      <c r="G8" s="693"/>
      <c r="H8" s="693"/>
    </row>
    <row r="9" spans="1:8" s="8" customFormat="1" ht="15.75">
      <c r="A9" s="325"/>
      <c r="B9" s="556"/>
      <c r="C9" s="326"/>
      <c r="D9" s="327"/>
      <c r="E9" s="560"/>
      <c r="F9" s="560"/>
      <c r="G9" s="327"/>
      <c r="H9" s="328"/>
    </row>
    <row r="10" spans="1:38" s="49" customFormat="1" ht="18.75">
      <c r="A10" s="18" t="s">
        <v>187</v>
      </c>
      <c r="B10" s="629"/>
      <c r="C10" s="19" t="s">
        <v>117</v>
      </c>
      <c r="D10" s="45" t="s">
        <v>118</v>
      </c>
      <c r="E10" s="561" t="s">
        <v>186</v>
      </c>
      <c r="F10" s="46"/>
      <c r="G10" s="47" t="s">
        <v>119</v>
      </c>
      <c r="H10" s="446" t="s">
        <v>120</v>
      </c>
      <c r="I10" s="320"/>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row>
    <row r="11" spans="1:38" s="205" customFormat="1" ht="18.75">
      <c r="A11" s="508" t="s">
        <v>125</v>
      </c>
      <c r="B11" s="199"/>
      <c r="C11" s="203"/>
      <c r="D11" s="200"/>
      <c r="E11" s="201"/>
      <c r="F11" s="202"/>
      <c r="G11" s="203"/>
      <c r="H11" s="447">
        <f>+H12</f>
        <v>31433.122000000003</v>
      </c>
      <c r="I11" s="197"/>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row>
    <row r="12" spans="1:38" s="205" customFormat="1" ht="18.75">
      <c r="A12" s="509" t="s">
        <v>322</v>
      </c>
      <c r="B12" s="207" t="s">
        <v>121</v>
      </c>
      <c r="C12" s="211"/>
      <c r="D12" s="208"/>
      <c r="E12" s="209"/>
      <c r="F12" s="210"/>
      <c r="G12" s="211"/>
      <c r="H12" s="448">
        <f>H13+H79+H86+H114+H144+H195+H201+H223+H237</f>
        <v>31433.122000000003</v>
      </c>
      <c r="I12" s="197"/>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row>
    <row r="13" spans="1:38" s="205" customFormat="1" ht="18.75">
      <c r="A13" s="510" t="s">
        <v>126</v>
      </c>
      <c r="B13" s="151" t="s">
        <v>121</v>
      </c>
      <c r="C13" s="215" t="s">
        <v>122</v>
      </c>
      <c r="D13" s="212"/>
      <c r="E13" s="213"/>
      <c r="F13" s="214"/>
      <c r="G13" s="215"/>
      <c r="H13" s="449">
        <f>H14+H19+H26+H45+H50+H55</f>
        <v>10989.775</v>
      </c>
      <c r="I13" s="197"/>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row>
    <row r="14" spans="1:38" s="205" customFormat="1" ht="37.5">
      <c r="A14" s="237" t="s">
        <v>127</v>
      </c>
      <c r="B14" s="216" t="s">
        <v>121</v>
      </c>
      <c r="C14" s="220" t="s">
        <v>122</v>
      </c>
      <c r="D14" s="217" t="s">
        <v>123</v>
      </c>
      <c r="E14" s="218"/>
      <c r="F14" s="219"/>
      <c r="G14" s="220"/>
      <c r="H14" s="450">
        <f>+H15</f>
        <v>687</v>
      </c>
      <c r="I14" s="197"/>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row>
    <row r="15" spans="1:38" s="225" customFormat="1" ht="18.75">
      <c r="A15" s="14" t="s">
        <v>223</v>
      </c>
      <c r="B15" s="15" t="s">
        <v>121</v>
      </c>
      <c r="C15" s="223" t="s">
        <v>122</v>
      </c>
      <c r="D15" s="222" t="s">
        <v>123</v>
      </c>
      <c r="E15" s="249" t="s">
        <v>222</v>
      </c>
      <c r="F15" s="250" t="s">
        <v>189</v>
      </c>
      <c r="G15" s="223"/>
      <c r="H15" s="451">
        <f>+H16</f>
        <v>687</v>
      </c>
      <c r="I15" s="123"/>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row>
    <row r="16" spans="1:38" s="229" customFormat="1" ht="19.5">
      <c r="A16" s="13" t="s">
        <v>225</v>
      </c>
      <c r="B16" s="24" t="s">
        <v>121</v>
      </c>
      <c r="C16" s="227" t="s">
        <v>122</v>
      </c>
      <c r="D16" s="226" t="s">
        <v>123</v>
      </c>
      <c r="E16" s="497" t="s">
        <v>224</v>
      </c>
      <c r="F16" s="253" t="s">
        <v>189</v>
      </c>
      <c r="G16" s="227"/>
      <c r="H16" s="452">
        <f>+H17</f>
        <v>687</v>
      </c>
      <c r="I16" s="29"/>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row>
    <row r="17" spans="1:38" s="229" customFormat="1" ht="19.5">
      <c r="A17" s="38" t="s">
        <v>194</v>
      </c>
      <c r="B17" s="39" t="s">
        <v>121</v>
      </c>
      <c r="C17" s="231" t="s">
        <v>122</v>
      </c>
      <c r="D17" s="230" t="s">
        <v>123</v>
      </c>
      <c r="E17" s="255" t="s">
        <v>224</v>
      </c>
      <c r="F17" s="256" t="s">
        <v>193</v>
      </c>
      <c r="G17" s="231"/>
      <c r="H17" s="453">
        <f>+H18</f>
        <v>687</v>
      </c>
      <c r="I17" s="29"/>
      <c r="J17" s="228"/>
      <c r="K17" s="228"/>
      <c r="L17" s="228"/>
      <c r="M17" s="228"/>
      <c r="N17" s="228"/>
      <c r="O17" s="228"/>
      <c r="P17" s="228"/>
      <c r="Q17" s="228"/>
      <c r="R17" s="228"/>
      <c r="S17" s="228"/>
      <c r="T17" s="228"/>
      <c r="U17" s="228"/>
      <c r="V17" s="228"/>
      <c r="W17" s="228"/>
      <c r="X17" s="228"/>
      <c r="Y17" s="228"/>
      <c r="Z17" s="228"/>
      <c r="AA17" s="228"/>
      <c r="AB17" s="228"/>
      <c r="AC17" s="228"/>
      <c r="AD17" s="228"/>
      <c r="AE17" s="228"/>
      <c r="AF17" s="228"/>
      <c r="AG17" s="228"/>
      <c r="AH17" s="228"/>
      <c r="AI17" s="228"/>
      <c r="AJ17" s="228"/>
      <c r="AK17" s="228"/>
      <c r="AL17" s="228"/>
    </row>
    <row r="18" spans="1:38" s="229" customFormat="1" ht="56.25">
      <c r="A18" s="511" t="s">
        <v>129</v>
      </c>
      <c r="B18" s="16" t="s">
        <v>121</v>
      </c>
      <c r="C18" s="492" t="s">
        <v>122</v>
      </c>
      <c r="D18" s="233" t="s">
        <v>123</v>
      </c>
      <c r="E18" s="562" t="s">
        <v>224</v>
      </c>
      <c r="F18" s="600" t="s">
        <v>193</v>
      </c>
      <c r="G18" s="234" t="s">
        <v>124</v>
      </c>
      <c r="H18" s="454">
        <f>прил7!G18</f>
        <v>687</v>
      </c>
      <c r="I18" s="29"/>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row>
    <row r="19" spans="1:38" s="229" customFormat="1" ht="37.5">
      <c r="A19" s="237" t="s">
        <v>139</v>
      </c>
      <c r="B19" s="216" t="s">
        <v>121</v>
      </c>
      <c r="C19" s="220" t="s">
        <v>122</v>
      </c>
      <c r="D19" s="216" t="s">
        <v>128</v>
      </c>
      <c r="E19" s="217"/>
      <c r="F19" s="220"/>
      <c r="G19" s="216"/>
      <c r="H19" s="450">
        <f>+H20</f>
        <v>1489.36</v>
      </c>
      <c r="I19" s="29"/>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row>
    <row r="20" spans="1:38" s="229" customFormat="1" ht="19.5">
      <c r="A20" s="14" t="s">
        <v>227</v>
      </c>
      <c r="B20" s="15" t="s">
        <v>121</v>
      </c>
      <c r="C20" s="223" t="s">
        <v>122</v>
      </c>
      <c r="D20" s="222" t="s">
        <v>128</v>
      </c>
      <c r="E20" s="563" t="s">
        <v>226</v>
      </c>
      <c r="F20" s="601" t="s">
        <v>189</v>
      </c>
      <c r="G20" s="223"/>
      <c r="H20" s="451">
        <f>+H21</f>
        <v>1489.36</v>
      </c>
      <c r="I20" s="29"/>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row>
    <row r="21" spans="1:38" s="229" customFormat="1" ht="19.5">
      <c r="A21" s="13" t="s">
        <v>229</v>
      </c>
      <c r="B21" s="24" t="s">
        <v>121</v>
      </c>
      <c r="C21" s="227" t="s">
        <v>122</v>
      </c>
      <c r="D21" s="226" t="s">
        <v>128</v>
      </c>
      <c r="E21" s="497" t="s">
        <v>228</v>
      </c>
      <c r="F21" s="253" t="s">
        <v>189</v>
      </c>
      <c r="G21" s="227"/>
      <c r="H21" s="452">
        <f>+H22</f>
        <v>1489.36</v>
      </c>
      <c r="I21" s="29"/>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row>
    <row r="22" spans="1:9" s="228" customFormat="1" ht="19.5">
      <c r="A22" s="38" t="s">
        <v>194</v>
      </c>
      <c r="B22" s="39" t="s">
        <v>121</v>
      </c>
      <c r="C22" s="231" t="s">
        <v>122</v>
      </c>
      <c r="D22" s="230" t="s">
        <v>128</v>
      </c>
      <c r="E22" s="255" t="s">
        <v>228</v>
      </c>
      <c r="F22" s="256" t="s">
        <v>193</v>
      </c>
      <c r="G22" s="231"/>
      <c r="H22" s="453">
        <f>SUM(H23:H25)</f>
        <v>1489.36</v>
      </c>
      <c r="I22" s="29"/>
    </row>
    <row r="23" spans="1:9" s="228" customFormat="1" ht="56.25">
      <c r="A23" s="511" t="s">
        <v>129</v>
      </c>
      <c r="B23" s="16" t="s">
        <v>121</v>
      </c>
      <c r="C23" s="492" t="s">
        <v>122</v>
      </c>
      <c r="D23" s="233" t="s">
        <v>128</v>
      </c>
      <c r="E23" s="562" t="s">
        <v>228</v>
      </c>
      <c r="F23" s="600" t="s">
        <v>193</v>
      </c>
      <c r="G23" s="234" t="s">
        <v>124</v>
      </c>
      <c r="H23" s="454">
        <f>прил7!G23</f>
        <v>1439.56</v>
      </c>
      <c r="I23" s="29"/>
    </row>
    <row r="24" spans="1:9" s="228" customFormat="1" ht="19.5">
      <c r="A24" s="499" t="s">
        <v>130</v>
      </c>
      <c r="B24" s="16" t="s">
        <v>121</v>
      </c>
      <c r="C24" s="492" t="s">
        <v>122</v>
      </c>
      <c r="D24" s="233" t="s">
        <v>128</v>
      </c>
      <c r="E24" s="562" t="s">
        <v>228</v>
      </c>
      <c r="F24" s="600" t="s">
        <v>193</v>
      </c>
      <c r="G24" s="234" t="s">
        <v>131</v>
      </c>
      <c r="H24" s="454">
        <f>прил7!G24</f>
        <v>24.538</v>
      </c>
      <c r="I24" s="29"/>
    </row>
    <row r="25" spans="1:9" s="228" customFormat="1" ht="19.5">
      <c r="A25" s="499" t="s">
        <v>132</v>
      </c>
      <c r="B25" s="16" t="s">
        <v>121</v>
      </c>
      <c r="C25" s="492" t="s">
        <v>122</v>
      </c>
      <c r="D25" s="233" t="s">
        <v>128</v>
      </c>
      <c r="E25" s="562" t="s">
        <v>228</v>
      </c>
      <c r="F25" s="600" t="s">
        <v>193</v>
      </c>
      <c r="G25" s="234" t="s">
        <v>133</v>
      </c>
      <c r="H25" s="454">
        <f>прил7!G25</f>
        <v>25.262</v>
      </c>
      <c r="I25" s="29"/>
    </row>
    <row r="26" spans="1:9" s="228" customFormat="1" ht="37.5">
      <c r="A26" s="186" t="s">
        <v>140</v>
      </c>
      <c r="B26" s="27" t="s">
        <v>121</v>
      </c>
      <c r="C26" s="236" t="s">
        <v>122</v>
      </c>
      <c r="D26" s="119" t="s">
        <v>134</v>
      </c>
      <c r="E26" s="119"/>
      <c r="F26" s="236"/>
      <c r="G26" s="236"/>
      <c r="H26" s="455">
        <f>+H27</f>
        <v>26.04</v>
      </c>
      <c r="I26" s="29"/>
    </row>
    <row r="27" spans="1:38" s="229" customFormat="1" ht="19.5">
      <c r="A27" s="14" t="s">
        <v>231</v>
      </c>
      <c r="B27" s="15" t="s">
        <v>121</v>
      </c>
      <c r="C27" s="223" t="s">
        <v>122</v>
      </c>
      <c r="D27" s="222" t="s">
        <v>134</v>
      </c>
      <c r="E27" s="563" t="s">
        <v>230</v>
      </c>
      <c r="F27" s="601" t="s">
        <v>189</v>
      </c>
      <c r="G27" s="223"/>
      <c r="H27" s="451">
        <f>+H28+H33+H38</f>
        <v>26.04</v>
      </c>
      <c r="I27" s="29"/>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row>
    <row r="28" spans="1:38" s="229" customFormat="1" ht="19.5">
      <c r="A28" s="13" t="s">
        <v>233</v>
      </c>
      <c r="B28" s="24" t="s">
        <v>121</v>
      </c>
      <c r="C28" s="227" t="s">
        <v>122</v>
      </c>
      <c r="D28" s="226" t="s">
        <v>134</v>
      </c>
      <c r="E28" s="497" t="s">
        <v>232</v>
      </c>
      <c r="F28" s="253" t="s">
        <v>189</v>
      </c>
      <c r="G28" s="227"/>
      <c r="H28" s="452">
        <f>+H29</f>
        <v>26.04</v>
      </c>
      <c r="I28" s="29"/>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row>
    <row r="29" spans="1:9" s="228" customFormat="1" ht="19.5">
      <c r="A29" s="38" t="s">
        <v>194</v>
      </c>
      <c r="B29" s="39" t="s">
        <v>121</v>
      </c>
      <c r="C29" s="231" t="s">
        <v>122</v>
      </c>
      <c r="D29" s="230" t="s">
        <v>134</v>
      </c>
      <c r="E29" s="255" t="s">
        <v>232</v>
      </c>
      <c r="F29" s="256" t="s">
        <v>193</v>
      </c>
      <c r="G29" s="231"/>
      <c r="H29" s="453">
        <f>SUM(H30:H32)</f>
        <v>26.04</v>
      </c>
      <c r="I29" s="29"/>
    </row>
    <row r="30" spans="1:9" s="228" customFormat="1" ht="56.25" hidden="1">
      <c r="A30" s="511" t="s">
        <v>129</v>
      </c>
      <c r="B30" s="16" t="s">
        <v>121</v>
      </c>
      <c r="C30" s="492" t="s">
        <v>122</v>
      </c>
      <c r="D30" s="233" t="s">
        <v>134</v>
      </c>
      <c r="E30" s="562" t="s">
        <v>232</v>
      </c>
      <c r="F30" s="602" t="s">
        <v>193</v>
      </c>
      <c r="G30" s="234" t="s">
        <v>124</v>
      </c>
      <c r="H30" s="454"/>
      <c r="I30" s="29"/>
    </row>
    <row r="31" spans="1:9" s="228" customFormat="1" ht="19.5">
      <c r="A31" s="499" t="s">
        <v>130</v>
      </c>
      <c r="B31" s="16" t="s">
        <v>121</v>
      </c>
      <c r="C31" s="492" t="s">
        <v>122</v>
      </c>
      <c r="D31" s="233" t="s">
        <v>134</v>
      </c>
      <c r="E31" s="562" t="s">
        <v>232</v>
      </c>
      <c r="F31" s="602" t="s">
        <v>193</v>
      </c>
      <c r="G31" s="234" t="s">
        <v>131</v>
      </c>
      <c r="H31" s="454">
        <f>прил7!G31</f>
        <v>26.04</v>
      </c>
      <c r="I31" s="29"/>
    </row>
    <row r="32" spans="1:9" s="228" customFormat="1" ht="19.5" hidden="1">
      <c r="A32" s="499" t="s">
        <v>132</v>
      </c>
      <c r="B32" s="16" t="s">
        <v>121</v>
      </c>
      <c r="C32" s="492" t="s">
        <v>122</v>
      </c>
      <c r="D32" s="233" t="s">
        <v>134</v>
      </c>
      <c r="E32" s="562" t="s">
        <v>232</v>
      </c>
      <c r="F32" s="602" t="s">
        <v>193</v>
      </c>
      <c r="G32" s="234" t="s">
        <v>133</v>
      </c>
      <c r="H32" s="454"/>
      <c r="I32" s="29"/>
    </row>
    <row r="33" spans="1:38" s="229" customFormat="1" ht="19.5" hidden="1">
      <c r="A33" s="13" t="s">
        <v>235</v>
      </c>
      <c r="B33" s="24"/>
      <c r="C33" s="227" t="s">
        <v>122</v>
      </c>
      <c r="D33" s="226" t="s">
        <v>134</v>
      </c>
      <c r="E33" s="497" t="s">
        <v>234</v>
      </c>
      <c r="F33" s="253" t="s">
        <v>189</v>
      </c>
      <c r="G33" s="227"/>
      <c r="H33" s="452">
        <f>+H34</f>
        <v>0</v>
      </c>
      <c r="I33" s="29"/>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row>
    <row r="34" spans="1:9" s="228" customFormat="1" ht="19.5" hidden="1">
      <c r="A34" s="38" t="s">
        <v>194</v>
      </c>
      <c r="B34" s="39"/>
      <c r="C34" s="231" t="s">
        <v>122</v>
      </c>
      <c r="D34" s="230" t="s">
        <v>134</v>
      </c>
      <c r="E34" s="255" t="s">
        <v>234</v>
      </c>
      <c r="F34" s="256" t="s">
        <v>193</v>
      </c>
      <c r="G34" s="231"/>
      <c r="H34" s="453">
        <f>SUM(H35:H37)</f>
        <v>0</v>
      </c>
      <c r="I34" s="29"/>
    </row>
    <row r="35" spans="1:9" s="228" customFormat="1" ht="56.25" hidden="1">
      <c r="A35" s="511" t="s">
        <v>129</v>
      </c>
      <c r="B35" s="16"/>
      <c r="C35" s="492" t="s">
        <v>122</v>
      </c>
      <c r="D35" s="233" t="s">
        <v>134</v>
      </c>
      <c r="E35" s="562" t="s">
        <v>234</v>
      </c>
      <c r="F35" s="602" t="s">
        <v>193</v>
      </c>
      <c r="G35" s="234" t="s">
        <v>124</v>
      </c>
      <c r="H35" s="454"/>
      <c r="I35" s="29"/>
    </row>
    <row r="36" spans="1:9" s="228" customFormat="1" ht="19.5" hidden="1">
      <c r="A36" s="499" t="s">
        <v>130</v>
      </c>
      <c r="B36" s="16"/>
      <c r="C36" s="492" t="s">
        <v>122</v>
      </c>
      <c r="D36" s="233" t="s">
        <v>134</v>
      </c>
      <c r="E36" s="562" t="s">
        <v>234</v>
      </c>
      <c r="F36" s="602" t="s">
        <v>193</v>
      </c>
      <c r="G36" s="234" t="s">
        <v>131</v>
      </c>
      <c r="H36" s="454"/>
      <c r="I36" s="29"/>
    </row>
    <row r="37" spans="1:9" s="228" customFormat="1" ht="19.5" hidden="1">
      <c r="A37" s="499" t="s">
        <v>132</v>
      </c>
      <c r="B37" s="16"/>
      <c r="C37" s="492" t="s">
        <v>122</v>
      </c>
      <c r="D37" s="233" t="s">
        <v>134</v>
      </c>
      <c r="E37" s="562" t="s">
        <v>234</v>
      </c>
      <c r="F37" s="602" t="s">
        <v>193</v>
      </c>
      <c r="G37" s="234" t="s">
        <v>133</v>
      </c>
      <c r="H37" s="454"/>
      <c r="I37" s="29"/>
    </row>
    <row r="38" spans="1:38" s="229" customFormat="1" ht="19.5" hidden="1">
      <c r="A38" s="13" t="s">
        <v>237</v>
      </c>
      <c r="B38" s="24"/>
      <c r="C38" s="227" t="s">
        <v>122</v>
      </c>
      <c r="D38" s="226" t="s">
        <v>134</v>
      </c>
      <c r="E38" s="497" t="s">
        <v>236</v>
      </c>
      <c r="F38" s="253" t="s">
        <v>189</v>
      </c>
      <c r="G38" s="227"/>
      <c r="H38" s="452">
        <f>+H39</f>
        <v>0</v>
      </c>
      <c r="I38" s="29"/>
      <c r="J38" s="228"/>
      <c r="K38" s="228"/>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8"/>
      <c r="AI38" s="228"/>
      <c r="AJ38" s="228"/>
      <c r="AK38" s="228"/>
      <c r="AL38" s="228"/>
    </row>
    <row r="39" spans="1:9" s="228" customFormat="1" ht="19.5" hidden="1">
      <c r="A39" s="38" t="s">
        <v>194</v>
      </c>
      <c r="B39" s="39"/>
      <c r="C39" s="231" t="s">
        <v>122</v>
      </c>
      <c r="D39" s="230" t="s">
        <v>134</v>
      </c>
      <c r="E39" s="255" t="s">
        <v>236</v>
      </c>
      <c r="F39" s="256" t="s">
        <v>193</v>
      </c>
      <c r="G39" s="231"/>
      <c r="H39" s="453">
        <f>SUM(H40:H42)</f>
        <v>0</v>
      </c>
      <c r="I39" s="29"/>
    </row>
    <row r="40" spans="1:9" s="228" customFormat="1" ht="56.25" hidden="1">
      <c r="A40" s="511" t="s">
        <v>129</v>
      </c>
      <c r="B40" s="16"/>
      <c r="C40" s="492" t="s">
        <v>122</v>
      </c>
      <c r="D40" s="233" t="s">
        <v>134</v>
      </c>
      <c r="E40" s="562" t="s">
        <v>236</v>
      </c>
      <c r="F40" s="602" t="s">
        <v>193</v>
      </c>
      <c r="G40" s="234" t="s">
        <v>124</v>
      </c>
      <c r="H40" s="454"/>
      <c r="I40" s="29"/>
    </row>
    <row r="41" spans="1:9" s="228" customFormat="1" ht="19.5" hidden="1">
      <c r="A41" s="499" t="s">
        <v>130</v>
      </c>
      <c r="B41" s="16"/>
      <c r="C41" s="492" t="s">
        <v>122</v>
      </c>
      <c r="D41" s="233" t="s">
        <v>134</v>
      </c>
      <c r="E41" s="562" t="s">
        <v>236</v>
      </c>
      <c r="F41" s="602" t="s">
        <v>193</v>
      </c>
      <c r="G41" s="234" t="s">
        <v>131</v>
      </c>
      <c r="H41" s="454"/>
      <c r="I41" s="29"/>
    </row>
    <row r="42" spans="1:9" s="228" customFormat="1" ht="19.5" hidden="1">
      <c r="A42" s="499" t="s">
        <v>132</v>
      </c>
      <c r="B42" s="16"/>
      <c r="C42" s="492" t="s">
        <v>122</v>
      </c>
      <c r="D42" s="233" t="s">
        <v>134</v>
      </c>
      <c r="E42" s="562" t="s">
        <v>236</v>
      </c>
      <c r="F42" s="602" t="s">
        <v>193</v>
      </c>
      <c r="G42" s="234" t="s">
        <v>133</v>
      </c>
      <c r="H42" s="454"/>
      <c r="I42" s="29"/>
    </row>
    <row r="43" spans="1:9" s="228" customFormat="1" ht="37.5" hidden="1">
      <c r="A43" s="50" t="s">
        <v>239</v>
      </c>
      <c r="B43" s="51"/>
      <c r="C43" s="231" t="s">
        <v>122</v>
      </c>
      <c r="D43" s="230" t="s">
        <v>134</v>
      </c>
      <c r="E43" s="564" t="s">
        <v>236</v>
      </c>
      <c r="F43" s="603" t="s">
        <v>238</v>
      </c>
      <c r="G43" s="231"/>
      <c r="H43" s="453">
        <f>+H44</f>
        <v>0</v>
      </c>
      <c r="I43" s="29"/>
    </row>
    <row r="44" spans="1:9" s="204" customFormat="1" ht="18.75" hidden="1">
      <c r="A44" s="511" t="s">
        <v>135</v>
      </c>
      <c r="B44" s="16"/>
      <c r="C44" s="492" t="s">
        <v>122</v>
      </c>
      <c r="D44" s="16" t="s">
        <v>134</v>
      </c>
      <c r="E44" s="565" t="s">
        <v>236</v>
      </c>
      <c r="F44" s="604" t="s">
        <v>238</v>
      </c>
      <c r="G44" s="16" t="s">
        <v>136</v>
      </c>
      <c r="H44" s="456"/>
      <c r="I44" s="197"/>
    </row>
    <row r="45" spans="1:9" s="204" customFormat="1" ht="18.75" hidden="1">
      <c r="A45" s="237" t="s">
        <v>137</v>
      </c>
      <c r="B45" s="216"/>
      <c r="C45" s="220" t="s">
        <v>122</v>
      </c>
      <c r="D45" s="216" t="s">
        <v>138</v>
      </c>
      <c r="E45" s="218"/>
      <c r="F45" s="219"/>
      <c r="G45" s="238"/>
      <c r="H45" s="450">
        <f>H46</f>
        <v>0</v>
      </c>
      <c r="I45" s="197"/>
    </row>
    <row r="46" spans="1:9" s="204" customFormat="1" ht="18.75" hidden="1">
      <c r="A46" s="239" t="s">
        <v>241</v>
      </c>
      <c r="B46" s="557"/>
      <c r="C46" s="240" t="s">
        <v>122</v>
      </c>
      <c r="D46" s="241" t="s">
        <v>138</v>
      </c>
      <c r="E46" s="566" t="s">
        <v>240</v>
      </c>
      <c r="F46" s="605" t="s">
        <v>189</v>
      </c>
      <c r="G46" s="176"/>
      <c r="H46" s="457">
        <f>H47</f>
        <v>0</v>
      </c>
      <c r="I46" s="197"/>
    </row>
    <row r="47" spans="1:38" s="229" customFormat="1" ht="19.5" hidden="1">
      <c r="A47" s="13" t="s">
        <v>246</v>
      </c>
      <c r="B47" s="24"/>
      <c r="C47" s="227" t="s">
        <v>122</v>
      </c>
      <c r="D47" s="226" t="s">
        <v>138</v>
      </c>
      <c r="E47" s="252" t="s">
        <v>245</v>
      </c>
      <c r="F47" s="247" t="s">
        <v>189</v>
      </c>
      <c r="G47" s="227"/>
      <c r="H47" s="452">
        <f>+H48</f>
        <v>0</v>
      </c>
      <c r="I47" s="29"/>
      <c r="J47" s="228"/>
      <c r="K47" s="228"/>
      <c r="L47" s="228"/>
      <c r="M47" s="228"/>
      <c r="N47" s="228"/>
      <c r="O47" s="228"/>
      <c r="P47" s="228"/>
      <c r="Q47" s="228"/>
      <c r="R47" s="228"/>
      <c r="S47" s="228"/>
      <c r="T47" s="228"/>
      <c r="U47" s="228"/>
      <c r="V47" s="228"/>
      <c r="W47" s="228"/>
      <c r="X47" s="228"/>
      <c r="Y47" s="228"/>
      <c r="Z47" s="228"/>
      <c r="AA47" s="228"/>
      <c r="AB47" s="228"/>
      <c r="AC47" s="228"/>
      <c r="AD47" s="228"/>
      <c r="AE47" s="228"/>
      <c r="AF47" s="228"/>
      <c r="AG47" s="228"/>
      <c r="AH47" s="228"/>
      <c r="AI47" s="228"/>
      <c r="AJ47" s="228"/>
      <c r="AK47" s="228"/>
      <c r="AL47" s="228"/>
    </row>
    <row r="48" spans="1:38" s="229" customFormat="1" ht="19.5" hidden="1">
      <c r="A48" s="38" t="s">
        <v>248</v>
      </c>
      <c r="B48" s="39"/>
      <c r="C48" s="231" t="s">
        <v>122</v>
      </c>
      <c r="D48" s="230" t="s">
        <v>138</v>
      </c>
      <c r="E48" s="301" t="s">
        <v>245</v>
      </c>
      <c r="F48" s="248" t="s">
        <v>247</v>
      </c>
      <c r="G48" s="231"/>
      <c r="H48" s="453">
        <f>+H49</f>
        <v>0</v>
      </c>
      <c r="I48" s="29"/>
      <c r="J48" s="228"/>
      <c r="K48" s="228"/>
      <c r="L48" s="228"/>
      <c r="M48" s="228"/>
      <c r="N48" s="228"/>
      <c r="O48" s="228"/>
      <c r="P48" s="228"/>
      <c r="Q48" s="228"/>
      <c r="R48" s="228"/>
      <c r="S48" s="228"/>
      <c r="T48" s="228"/>
      <c r="U48" s="228"/>
      <c r="V48" s="228"/>
      <c r="W48" s="228"/>
      <c r="X48" s="228"/>
      <c r="Y48" s="228"/>
      <c r="Z48" s="228"/>
      <c r="AA48" s="228"/>
      <c r="AB48" s="228"/>
      <c r="AC48" s="228"/>
      <c r="AD48" s="228"/>
      <c r="AE48" s="228"/>
      <c r="AF48" s="228"/>
      <c r="AG48" s="228"/>
      <c r="AH48" s="228"/>
      <c r="AI48" s="228"/>
      <c r="AJ48" s="228"/>
      <c r="AK48" s="228"/>
      <c r="AL48" s="228"/>
    </row>
    <row r="49" spans="1:9" s="204" customFormat="1" ht="18.75" hidden="1">
      <c r="A49" s="512" t="s">
        <v>130</v>
      </c>
      <c r="B49" s="21"/>
      <c r="C49" s="492" t="s">
        <v>122</v>
      </c>
      <c r="D49" s="16" t="s">
        <v>138</v>
      </c>
      <c r="E49" s="303" t="s">
        <v>245</v>
      </c>
      <c r="F49" s="304" t="s">
        <v>247</v>
      </c>
      <c r="G49" s="16" t="s">
        <v>131</v>
      </c>
      <c r="H49" s="456"/>
      <c r="I49" s="197"/>
    </row>
    <row r="50" spans="1:9" s="152" customFormat="1" ht="18.75" hidden="1">
      <c r="A50" s="186" t="s">
        <v>251</v>
      </c>
      <c r="B50" s="27"/>
      <c r="C50" s="236" t="s">
        <v>122</v>
      </c>
      <c r="D50" s="60">
        <v>11</v>
      </c>
      <c r="E50" s="218"/>
      <c r="F50" s="219"/>
      <c r="G50" s="26"/>
      <c r="H50" s="450">
        <f>H51</f>
        <v>0</v>
      </c>
      <c r="I50" s="105"/>
    </row>
    <row r="51" spans="1:9" s="152" customFormat="1" ht="18.75" hidden="1">
      <c r="A51" s="513" t="s">
        <v>141</v>
      </c>
      <c r="B51" s="101"/>
      <c r="C51" s="245" t="s">
        <v>122</v>
      </c>
      <c r="D51" s="62">
        <v>11</v>
      </c>
      <c r="E51" s="567" t="s">
        <v>249</v>
      </c>
      <c r="F51" s="606" t="s">
        <v>189</v>
      </c>
      <c r="G51" s="245"/>
      <c r="H51" s="458">
        <f>H52</f>
        <v>0</v>
      </c>
      <c r="I51" s="105"/>
    </row>
    <row r="52" spans="1:9" s="152" customFormat="1" ht="18.75" hidden="1">
      <c r="A52" s="514" t="s">
        <v>142</v>
      </c>
      <c r="B52" s="102"/>
      <c r="C52" s="247" t="s">
        <v>122</v>
      </c>
      <c r="D52" s="64">
        <v>11</v>
      </c>
      <c r="E52" s="568" t="s">
        <v>250</v>
      </c>
      <c r="F52" s="607" t="s">
        <v>189</v>
      </c>
      <c r="G52" s="247"/>
      <c r="H52" s="459">
        <f>H53</f>
        <v>0</v>
      </c>
      <c r="I52" s="105"/>
    </row>
    <row r="53" spans="1:9" s="152" customFormat="1" ht="18.75" hidden="1">
      <c r="A53" s="193" t="s">
        <v>252</v>
      </c>
      <c r="B53" s="42"/>
      <c r="C53" s="248" t="s">
        <v>122</v>
      </c>
      <c r="D53" s="69">
        <v>11</v>
      </c>
      <c r="E53" s="69" t="s">
        <v>250</v>
      </c>
      <c r="F53" s="608">
        <v>1403</v>
      </c>
      <c r="G53" s="248"/>
      <c r="H53" s="460">
        <f>H54</f>
        <v>0</v>
      </c>
      <c r="I53" s="105"/>
    </row>
    <row r="54" spans="1:9" s="152" customFormat="1" ht="18.75" hidden="1">
      <c r="A54" s="499" t="s">
        <v>132</v>
      </c>
      <c r="B54" s="16"/>
      <c r="C54" s="492" t="s">
        <v>122</v>
      </c>
      <c r="D54" s="66">
        <v>11</v>
      </c>
      <c r="E54" s="569" t="s">
        <v>250</v>
      </c>
      <c r="F54" s="609">
        <v>1403</v>
      </c>
      <c r="G54" s="16" t="s">
        <v>133</v>
      </c>
      <c r="H54" s="461"/>
      <c r="I54" s="105"/>
    </row>
    <row r="55" spans="1:9" s="152" customFormat="1" ht="18.75">
      <c r="A55" s="237" t="s">
        <v>143</v>
      </c>
      <c r="B55" s="216" t="s">
        <v>121</v>
      </c>
      <c r="C55" s="220" t="s">
        <v>122</v>
      </c>
      <c r="D55" s="217" t="s">
        <v>144</v>
      </c>
      <c r="E55" s="72"/>
      <c r="F55" s="73"/>
      <c r="G55" s="220"/>
      <c r="H55" s="450">
        <f>H56+H60+H66+H73</f>
        <v>8787.375</v>
      </c>
      <c r="I55" s="105"/>
    </row>
    <row r="56" spans="1:9" s="251" customFormat="1" ht="56.25" hidden="1">
      <c r="A56" s="191" t="s">
        <v>291</v>
      </c>
      <c r="B56" s="110" t="s">
        <v>121</v>
      </c>
      <c r="C56" s="250" t="s">
        <v>122</v>
      </c>
      <c r="D56" s="249" t="s">
        <v>144</v>
      </c>
      <c r="E56" s="398" t="s">
        <v>145</v>
      </c>
      <c r="F56" s="610" t="s">
        <v>189</v>
      </c>
      <c r="G56" s="250"/>
      <c r="H56" s="457">
        <f>+H57</f>
        <v>0</v>
      </c>
      <c r="I56" s="9"/>
    </row>
    <row r="57" spans="1:9" s="251" customFormat="1" ht="56.25" hidden="1">
      <c r="A57" s="514" t="s">
        <v>292</v>
      </c>
      <c r="B57" s="102" t="s">
        <v>121</v>
      </c>
      <c r="C57" s="247" t="s">
        <v>122</v>
      </c>
      <c r="D57" s="252" t="s">
        <v>144</v>
      </c>
      <c r="E57" s="568" t="s">
        <v>198</v>
      </c>
      <c r="F57" s="607" t="s">
        <v>189</v>
      </c>
      <c r="G57" s="253"/>
      <c r="H57" s="462">
        <f>+H58</f>
        <v>0</v>
      </c>
      <c r="I57" s="9"/>
    </row>
    <row r="58" spans="1:9" s="152" customFormat="1" ht="18.75" hidden="1">
      <c r="A58" s="182" t="s">
        <v>199</v>
      </c>
      <c r="B58" s="97" t="s">
        <v>121</v>
      </c>
      <c r="C58" s="256" t="s">
        <v>122</v>
      </c>
      <c r="D58" s="255" t="s">
        <v>144</v>
      </c>
      <c r="E58" s="69" t="s">
        <v>198</v>
      </c>
      <c r="F58" s="608">
        <v>1434</v>
      </c>
      <c r="G58" s="256"/>
      <c r="H58" s="463">
        <f>H59</f>
        <v>0</v>
      </c>
      <c r="I58" s="105"/>
    </row>
    <row r="59" spans="1:9" s="152" customFormat="1" ht="18.75" hidden="1">
      <c r="A59" s="515" t="s">
        <v>130</v>
      </c>
      <c r="B59" s="16" t="s">
        <v>121</v>
      </c>
      <c r="C59" s="495" t="s">
        <v>122</v>
      </c>
      <c r="D59" s="20" t="s">
        <v>144</v>
      </c>
      <c r="E59" s="569" t="s">
        <v>198</v>
      </c>
      <c r="F59" s="609">
        <v>1434</v>
      </c>
      <c r="G59" s="20" t="s">
        <v>131</v>
      </c>
      <c r="H59" s="461">
        <v>0</v>
      </c>
      <c r="I59" s="105"/>
    </row>
    <row r="60" spans="1:9" s="251" customFormat="1" ht="56.25">
      <c r="A60" s="191" t="s">
        <v>293</v>
      </c>
      <c r="B60" s="110" t="s">
        <v>121</v>
      </c>
      <c r="C60" s="250" t="s">
        <v>122</v>
      </c>
      <c r="D60" s="249" t="s">
        <v>144</v>
      </c>
      <c r="E60" s="398" t="s">
        <v>146</v>
      </c>
      <c r="F60" s="610" t="s">
        <v>189</v>
      </c>
      <c r="G60" s="250"/>
      <c r="H60" s="457">
        <f>+H61</f>
        <v>136.79</v>
      </c>
      <c r="I60" s="9"/>
    </row>
    <row r="61" spans="1:9" s="251" customFormat="1" ht="37.5">
      <c r="A61" s="514" t="s">
        <v>294</v>
      </c>
      <c r="B61" s="102" t="s">
        <v>121</v>
      </c>
      <c r="C61" s="247" t="s">
        <v>122</v>
      </c>
      <c r="D61" s="252" t="s">
        <v>144</v>
      </c>
      <c r="E61" s="570" t="s">
        <v>209</v>
      </c>
      <c r="F61" s="611" t="s">
        <v>189</v>
      </c>
      <c r="G61" s="247"/>
      <c r="H61" s="459">
        <f>+H62+H64</f>
        <v>136.79</v>
      </c>
      <c r="I61" s="9"/>
    </row>
    <row r="62" spans="1:249" s="228" customFormat="1" ht="19.5">
      <c r="A62" s="38" t="s">
        <v>211</v>
      </c>
      <c r="B62" s="39" t="s">
        <v>121</v>
      </c>
      <c r="C62" s="231" t="s">
        <v>122</v>
      </c>
      <c r="D62" s="230" t="s">
        <v>144</v>
      </c>
      <c r="E62" s="301" t="s">
        <v>209</v>
      </c>
      <c r="F62" s="248" t="s">
        <v>210</v>
      </c>
      <c r="G62" s="259"/>
      <c r="H62" s="464">
        <f>+H63</f>
        <v>130.59</v>
      </c>
      <c r="I62" s="9"/>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Q62" s="251"/>
      <c r="AR62" s="251"/>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1"/>
      <c r="BU62" s="251"/>
      <c r="BV62" s="251"/>
      <c r="BW62" s="251"/>
      <c r="BX62" s="251"/>
      <c r="BY62" s="251"/>
      <c r="BZ62" s="251"/>
      <c r="CA62" s="251"/>
      <c r="CB62" s="251"/>
      <c r="CC62" s="251"/>
      <c r="CD62" s="251"/>
      <c r="CE62" s="251"/>
      <c r="CF62" s="251"/>
      <c r="CG62" s="251"/>
      <c r="CH62" s="251"/>
      <c r="CI62" s="251"/>
      <c r="CJ62" s="251"/>
      <c r="CK62" s="251"/>
      <c r="CL62" s="251"/>
      <c r="CM62" s="251"/>
      <c r="CN62" s="251"/>
      <c r="CO62" s="251"/>
      <c r="CP62" s="251"/>
      <c r="CQ62" s="251"/>
      <c r="CR62" s="251"/>
      <c r="CS62" s="251"/>
      <c r="CT62" s="251"/>
      <c r="CU62" s="251"/>
      <c r="CV62" s="251"/>
      <c r="CW62" s="251"/>
      <c r="CX62" s="251"/>
      <c r="CY62" s="251"/>
      <c r="CZ62" s="251"/>
      <c r="DA62" s="251"/>
      <c r="DB62" s="251"/>
      <c r="DC62" s="251"/>
      <c r="DD62" s="251"/>
      <c r="DE62" s="251"/>
      <c r="DF62" s="251"/>
      <c r="DG62" s="251"/>
      <c r="DH62" s="251"/>
      <c r="DI62" s="251"/>
      <c r="DJ62" s="251"/>
      <c r="DK62" s="251"/>
      <c r="DL62" s="251"/>
      <c r="DM62" s="251"/>
      <c r="DN62" s="251"/>
      <c r="DO62" s="251"/>
      <c r="DP62" s="251"/>
      <c r="DQ62" s="251"/>
      <c r="DR62" s="251"/>
      <c r="DS62" s="251"/>
      <c r="DT62" s="251"/>
      <c r="DU62" s="251"/>
      <c r="DV62" s="251"/>
      <c r="DW62" s="251"/>
      <c r="DX62" s="251"/>
      <c r="DY62" s="251"/>
      <c r="DZ62" s="251"/>
      <c r="EA62" s="251"/>
      <c r="EB62" s="251"/>
      <c r="EC62" s="251"/>
      <c r="ED62" s="251"/>
      <c r="EE62" s="251"/>
      <c r="EF62" s="251"/>
      <c r="EG62" s="251"/>
      <c r="EH62" s="251"/>
      <c r="EI62" s="251"/>
      <c r="EJ62" s="251"/>
      <c r="EK62" s="251"/>
      <c r="EL62" s="251"/>
      <c r="EM62" s="251"/>
      <c r="EN62" s="251"/>
      <c r="EO62" s="251"/>
      <c r="EP62" s="251"/>
      <c r="EQ62" s="251"/>
      <c r="ER62" s="251"/>
      <c r="ES62" s="251"/>
      <c r="ET62" s="251"/>
      <c r="EU62" s="251"/>
      <c r="EV62" s="251"/>
      <c r="EW62" s="251"/>
      <c r="EX62" s="251"/>
      <c r="EY62" s="251"/>
      <c r="EZ62" s="251"/>
      <c r="FA62" s="251"/>
      <c r="FB62" s="251"/>
      <c r="FC62" s="251"/>
      <c r="FD62" s="251"/>
      <c r="FE62" s="251"/>
      <c r="FF62" s="251"/>
      <c r="FG62" s="251"/>
      <c r="FH62" s="251"/>
      <c r="FI62" s="251"/>
      <c r="FJ62" s="251"/>
      <c r="FK62" s="251"/>
      <c r="FL62" s="251"/>
      <c r="FM62" s="251"/>
      <c r="FN62" s="251"/>
      <c r="FO62" s="251"/>
      <c r="FP62" s="251"/>
      <c r="FQ62" s="251"/>
      <c r="FR62" s="251"/>
      <c r="FS62" s="251"/>
      <c r="FT62" s="251"/>
      <c r="FU62" s="251"/>
      <c r="FV62" s="251"/>
      <c r="FW62" s="251"/>
      <c r="FX62" s="251"/>
      <c r="FY62" s="251"/>
      <c r="FZ62" s="251"/>
      <c r="GA62" s="251"/>
      <c r="GB62" s="251"/>
      <c r="GC62" s="251"/>
      <c r="GD62" s="251"/>
      <c r="GE62" s="251"/>
      <c r="GF62" s="251"/>
      <c r="GG62" s="251"/>
      <c r="GH62" s="251"/>
      <c r="GI62" s="251"/>
      <c r="GJ62" s="251"/>
      <c r="GK62" s="251"/>
      <c r="GL62" s="251"/>
      <c r="GM62" s="251"/>
      <c r="GN62" s="251"/>
      <c r="GO62" s="251"/>
      <c r="GP62" s="251"/>
      <c r="GQ62" s="251"/>
      <c r="GR62" s="251"/>
      <c r="GS62" s="251"/>
      <c r="GT62" s="251"/>
      <c r="GU62" s="251"/>
      <c r="GV62" s="251"/>
      <c r="GW62" s="251"/>
      <c r="GX62" s="251"/>
      <c r="GY62" s="251"/>
      <c r="GZ62" s="251"/>
      <c r="HA62" s="251"/>
      <c r="HB62" s="251"/>
      <c r="HC62" s="251"/>
      <c r="HD62" s="251"/>
      <c r="HE62" s="251"/>
      <c r="HF62" s="251"/>
      <c r="HG62" s="251"/>
      <c r="HH62" s="251"/>
      <c r="HI62" s="251"/>
      <c r="HJ62" s="251"/>
      <c r="HK62" s="251"/>
      <c r="HL62" s="251"/>
      <c r="HM62" s="251"/>
      <c r="HN62" s="251"/>
      <c r="HO62" s="251"/>
      <c r="HP62" s="251"/>
      <c r="HQ62" s="251"/>
      <c r="HR62" s="251"/>
      <c r="HS62" s="251"/>
      <c r="HT62" s="251"/>
      <c r="HU62" s="251"/>
      <c r="HV62" s="251"/>
      <c r="HW62" s="251"/>
      <c r="HX62" s="251"/>
      <c r="HY62" s="251"/>
      <c r="HZ62" s="251"/>
      <c r="IA62" s="251"/>
      <c r="IB62" s="251"/>
      <c r="IC62" s="251"/>
      <c r="ID62" s="251"/>
      <c r="IE62" s="251"/>
      <c r="IF62" s="251"/>
      <c r="IG62" s="251"/>
      <c r="IH62" s="251"/>
      <c r="II62" s="251"/>
      <c r="IJ62" s="251"/>
      <c r="IK62" s="251"/>
      <c r="IL62" s="251"/>
      <c r="IM62" s="251"/>
      <c r="IN62" s="251"/>
      <c r="IO62" s="251"/>
    </row>
    <row r="63" spans="1:249" s="228" customFormat="1" ht="19.5">
      <c r="A63" s="499" t="s">
        <v>130</v>
      </c>
      <c r="B63" s="16" t="s">
        <v>121</v>
      </c>
      <c r="C63" s="492" t="s">
        <v>122</v>
      </c>
      <c r="D63" s="16" t="s">
        <v>144</v>
      </c>
      <c r="E63" s="303" t="s">
        <v>209</v>
      </c>
      <c r="F63" s="304" t="s">
        <v>210</v>
      </c>
      <c r="G63" s="16" t="s">
        <v>131</v>
      </c>
      <c r="H63" s="461">
        <v>130.59</v>
      </c>
      <c r="I63" s="9"/>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1"/>
      <c r="CN63" s="251"/>
      <c r="CO63" s="251"/>
      <c r="CP63" s="251"/>
      <c r="CQ63" s="251"/>
      <c r="CR63" s="251"/>
      <c r="CS63" s="251"/>
      <c r="CT63" s="251"/>
      <c r="CU63" s="251"/>
      <c r="CV63" s="251"/>
      <c r="CW63" s="251"/>
      <c r="CX63" s="251"/>
      <c r="CY63" s="251"/>
      <c r="CZ63" s="251"/>
      <c r="DA63" s="251"/>
      <c r="DB63" s="251"/>
      <c r="DC63" s="251"/>
      <c r="DD63" s="251"/>
      <c r="DE63" s="251"/>
      <c r="DF63" s="251"/>
      <c r="DG63" s="251"/>
      <c r="DH63" s="251"/>
      <c r="DI63" s="251"/>
      <c r="DJ63" s="251"/>
      <c r="DK63" s="251"/>
      <c r="DL63" s="251"/>
      <c r="DM63" s="251"/>
      <c r="DN63" s="251"/>
      <c r="DO63" s="251"/>
      <c r="DP63" s="251"/>
      <c r="DQ63" s="251"/>
      <c r="DR63" s="251"/>
      <c r="DS63" s="251"/>
      <c r="DT63" s="251"/>
      <c r="DU63" s="251"/>
      <c r="DV63" s="251"/>
      <c r="DW63" s="251"/>
      <c r="DX63" s="251"/>
      <c r="DY63" s="251"/>
      <c r="DZ63" s="251"/>
      <c r="EA63" s="251"/>
      <c r="EB63" s="251"/>
      <c r="EC63" s="251"/>
      <c r="ED63" s="251"/>
      <c r="EE63" s="251"/>
      <c r="EF63" s="251"/>
      <c r="EG63" s="251"/>
      <c r="EH63" s="251"/>
      <c r="EI63" s="251"/>
      <c r="EJ63" s="251"/>
      <c r="EK63" s="251"/>
      <c r="EL63" s="251"/>
      <c r="EM63" s="251"/>
      <c r="EN63" s="251"/>
      <c r="EO63" s="251"/>
      <c r="EP63" s="251"/>
      <c r="EQ63" s="251"/>
      <c r="ER63" s="251"/>
      <c r="ES63" s="251"/>
      <c r="ET63" s="251"/>
      <c r="EU63" s="251"/>
      <c r="EV63" s="251"/>
      <c r="EW63" s="251"/>
      <c r="EX63" s="251"/>
      <c r="EY63" s="251"/>
      <c r="EZ63" s="251"/>
      <c r="FA63" s="251"/>
      <c r="FB63" s="251"/>
      <c r="FC63" s="251"/>
      <c r="FD63" s="251"/>
      <c r="FE63" s="251"/>
      <c r="FF63" s="251"/>
      <c r="FG63" s="251"/>
      <c r="FH63" s="251"/>
      <c r="FI63" s="251"/>
      <c r="FJ63" s="251"/>
      <c r="FK63" s="251"/>
      <c r="FL63" s="251"/>
      <c r="FM63" s="251"/>
      <c r="FN63" s="251"/>
      <c r="FO63" s="251"/>
      <c r="FP63" s="251"/>
      <c r="FQ63" s="251"/>
      <c r="FR63" s="251"/>
      <c r="FS63" s="251"/>
      <c r="FT63" s="251"/>
      <c r="FU63" s="251"/>
      <c r="FV63" s="251"/>
      <c r="FW63" s="251"/>
      <c r="FX63" s="251"/>
      <c r="FY63" s="251"/>
      <c r="FZ63" s="251"/>
      <c r="GA63" s="251"/>
      <c r="GB63" s="251"/>
      <c r="GC63" s="251"/>
      <c r="GD63" s="251"/>
      <c r="GE63" s="251"/>
      <c r="GF63" s="251"/>
      <c r="GG63" s="251"/>
      <c r="GH63" s="251"/>
      <c r="GI63" s="251"/>
      <c r="GJ63" s="251"/>
      <c r="GK63" s="251"/>
      <c r="GL63" s="251"/>
      <c r="GM63" s="251"/>
      <c r="GN63" s="251"/>
      <c r="GO63" s="251"/>
      <c r="GP63" s="251"/>
      <c r="GQ63" s="251"/>
      <c r="GR63" s="251"/>
      <c r="GS63" s="251"/>
      <c r="GT63" s="251"/>
      <c r="GU63" s="251"/>
      <c r="GV63" s="251"/>
      <c r="GW63" s="251"/>
      <c r="GX63" s="251"/>
      <c r="GY63" s="251"/>
      <c r="GZ63" s="251"/>
      <c r="HA63" s="251"/>
      <c r="HB63" s="251"/>
      <c r="HC63" s="251"/>
      <c r="HD63" s="251"/>
      <c r="HE63" s="251"/>
      <c r="HF63" s="251"/>
      <c r="HG63" s="251"/>
      <c r="HH63" s="251"/>
      <c r="HI63" s="251"/>
      <c r="HJ63" s="251"/>
      <c r="HK63" s="251"/>
      <c r="HL63" s="251"/>
      <c r="HM63" s="251"/>
      <c r="HN63" s="251"/>
      <c r="HO63" s="251"/>
      <c r="HP63" s="251"/>
      <c r="HQ63" s="251"/>
      <c r="HR63" s="251"/>
      <c r="HS63" s="251"/>
      <c r="HT63" s="251"/>
      <c r="HU63" s="251"/>
      <c r="HV63" s="251"/>
      <c r="HW63" s="251"/>
      <c r="HX63" s="251"/>
      <c r="HY63" s="251"/>
      <c r="HZ63" s="251"/>
      <c r="IA63" s="251"/>
      <c r="IB63" s="251"/>
      <c r="IC63" s="251"/>
      <c r="ID63" s="251"/>
      <c r="IE63" s="251"/>
      <c r="IF63" s="251"/>
      <c r="IG63" s="251"/>
      <c r="IH63" s="251"/>
      <c r="II63" s="251"/>
      <c r="IJ63" s="251"/>
      <c r="IK63" s="251"/>
      <c r="IL63" s="251"/>
      <c r="IM63" s="251"/>
      <c r="IN63" s="251"/>
      <c r="IO63" s="251"/>
    </row>
    <row r="64" spans="1:9" s="251" customFormat="1" ht="37.5">
      <c r="A64" s="38" t="s">
        <v>339</v>
      </c>
      <c r="B64" s="39" t="s">
        <v>121</v>
      </c>
      <c r="C64" s="231" t="s">
        <v>122</v>
      </c>
      <c r="D64" s="230" t="s">
        <v>144</v>
      </c>
      <c r="E64" s="301" t="s">
        <v>209</v>
      </c>
      <c r="F64" s="248" t="s">
        <v>338</v>
      </c>
      <c r="G64" s="259"/>
      <c r="H64" s="464">
        <f>+H65</f>
        <v>6.2</v>
      </c>
      <c r="I64" s="105"/>
    </row>
    <row r="65" spans="1:9" s="152" customFormat="1" ht="56.25">
      <c r="A65" s="482" t="s">
        <v>129</v>
      </c>
      <c r="B65" s="16" t="s">
        <v>121</v>
      </c>
      <c r="C65" s="483" t="s">
        <v>122</v>
      </c>
      <c r="D65" s="483" t="s">
        <v>144</v>
      </c>
      <c r="E65" s="562" t="s">
        <v>340</v>
      </c>
      <c r="F65" s="600" t="s">
        <v>338</v>
      </c>
      <c r="G65" s="483" t="s">
        <v>124</v>
      </c>
      <c r="H65" s="484">
        <v>6.2</v>
      </c>
      <c r="I65" s="105"/>
    </row>
    <row r="66" spans="1:9" s="152" customFormat="1" ht="18.75">
      <c r="A66" s="516" t="s">
        <v>241</v>
      </c>
      <c r="B66" s="110" t="s">
        <v>121</v>
      </c>
      <c r="C66" s="240" t="s">
        <v>122</v>
      </c>
      <c r="D66" s="84">
        <v>13</v>
      </c>
      <c r="E66" s="571" t="s">
        <v>240</v>
      </c>
      <c r="F66" s="612" t="s">
        <v>189</v>
      </c>
      <c r="G66" s="262"/>
      <c r="H66" s="465">
        <f>+H70+H67</f>
        <v>2273.41</v>
      </c>
      <c r="I66" s="105"/>
    </row>
    <row r="67" spans="1:9" s="152" customFormat="1" ht="18.75">
      <c r="A67" s="63" t="s">
        <v>243</v>
      </c>
      <c r="B67" s="102" t="s">
        <v>121</v>
      </c>
      <c r="C67" s="263" t="s">
        <v>122</v>
      </c>
      <c r="D67" s="75">
        <v>13</v>
      </c>
      <c r="E67" s="572" t="s">
        <v>242</v>
      </c>
      <c r="F67" s="264" t="s">
        <v>189</v>
      </c>
      <c r="G67" s="265"/>
      <c r="H67" s="459">
        <f>H68</f>
        <v>2216.41</v>
      </c>
      <c r="I67" s="105"/>
    </row>
    <row r="68" spans="1:9" s="152" customFormat="1" ht="18.75">
      <c r="A68" s="106" t="s">
        <v>434</v>
      </c>
      <c r="B68" s="42" t="s">
        <v>121</v>
      </c>
      <c r="C68" s="163" t="s">
        <v>122</v>
      </c>
      <c r="D68" s="86">
        <v>13</v>
      </c>
      <c r="E68" s="573" t="s">
        <v>242</v>
      </c>
      <c r="F68" s="266" t="s">
        <v>433</v>
      </c>
      <c r="G68" s="166"/>
      <c r="H68" s="460">
        <f>H69</f>
        <v>2216.41</v>
      </c>
      <c r="I68" s="105"/>
    </row>
    <row r="69" spans="1:9" s="152" customFormat="1" ht="18.75">
      <c r="A69" s="257" t="s">
        <v>130</v>
      </c>
      <c r="B69" s="16" t="s">
        <v>121</v>
      </c>
      <c r="C69" s="158" t="s">
        <v>122</v>
      </c>
      <c r="D69" s="78">
        <v>13</v>
      </c>
      <c r="E69" s="574" t="s">
        <v>242</v>
      </c>
      <c r="F69" s="160" t="s">
        <v>433</v>
      </c>
      <c r="G69" s="158" t="s">
        <v>131</v>
      </c>
      <c r="H69" s="466">
        <f>прил7!G69</f>
        <v>2216.41</v>
      </c>
      <c r="I69" s="105"/>
    </row>
    <row r="70" spans="1:9" s="152" customFormat="1" ht="18.75">
      <c r="A70" s="514" t="s">
        <v>243</v>
      </c>
      <c r="B70" s="102" t="s">
        <v>121</v>
      </c>
      <c r="C70" s="265" t="s">
        <v>122</v>
      </c>
      <c r="D70" s="75">
        <v>13</v>
      </c>
      <c r="E70" s="572" t="s">
        <v>242</v>
      </c>
      <c r="F70" s="537" t="s">
        <v>189</v>
      </c>
      <c r="G70" s="265"/>
      <c r="H70" s="459">
        <f>H71</f>
        <v>57</v>
      </c>
      <c r="I70" s="105"/>
    </row>
    <row r="71" spans="1:9" s="152" customFormat="1" ht="18.75">
      <c r="A71" s="193" t="s">
        <v>323</v>
      </c>
      <c r="B71" s="42" t="s">
        <v>121</v>
      </c>
      <c r="C71" s="535" t="s">
        <v>122</v>
      </c>
      <c r="D71" s="86">
        <v>13</v>
      </c>
      <c r="E71" s="573" t="s">
        <v>242</v>
      </c>
      <c r="F71" s="613" t="s">
        <v>324</v>
      </c>
      <c r="G71" s="166"/>
      <c r="H71" s="460">
        <f>H72</f>
        <v>57</v>
      </c>
      <c r="I71" s="105"/>
    </row>
    <row r="72" spans="1:9" s="152" customFormat="1" ht="18.75">
      <c r="A72" s="515" t="s">
        <v>130</v>
      </c>
      <c r="B72" s="16" t="s">
        <v>121</v>
      </c>
      <c r="C72" s="536" t="s">
        <v>122</v>
      </c>
      <c r="D72" s="78">
        <v>13</v>
      </c>
      <c r="E72" s="574" t="s">
        <v>242</v>
      </c>
      <c r="F72" s="614" t="s">
        <v>324</v>
      </c>
      <c r="G72" s="158" t="s">
        <v>131</v>
      </c>
      <c r="H72" s="466">
        <f>прил7!G72</f>
        <v>57</v>
      </c>
      <c r="I72" s="105"/>
    </row>
    <row r="73" spans="1:255" s="274" customFormat="1" ht="19.5">
      <c r="A73" s="267" t="s">
        <v>296</v>
      </c>
      <c r="B73" s="557" t="s">
        <v>121</v>
      </c>
      <c r="C73" s="269" t="s">
        <v>122</v>
      </c>
      <c r="D73" s="268" t="s">
        <v>144</v>
      </c>
      <c r="E73" s="575" t="s">
        <v>295</v>
      </c>
      <c r="F73" s="610" t="s">
        <v>189</v>
      </c>
      <c r="G73" s="269"/>
      <c r="H73" s="457">
        <f>+H74</f>
        <v>6377.175</v>
      </c>
      <c r="I73" s="321"/>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c r="BX73" s="275"/>
      <c r="BY73" s="275"/>
      <c r="BZ73" s="275"/>
      <c r="CA73" s="275"/>
      <c r="CB73" s="275"/>
      <c r="CC73" s="275"/>
      <c r="CD73" s="275"/>
      <c r="CE73" s="275"/>
      <c r="CF73" s="275"/>
      <c r="CG73" s="275"/>
      <c r="CH73" s="275"/>
      <c r="CI73" s="275"/>
      <c r="CJ73" s="275"/>
      <c r="CK73" s="275"/>
      <c r="CL73" s="275"/>
      <c r="CM73" s="275"/>
      <c r="CN73" s="275"/>
      <c r="CO73" s="275"/>
      <c r="CP73" s="275"/>
      <c r="CQ73" s="275"/>
      <c r="CR73" s="275"/>
      <c r="CS73" s="275"/>
      <c r="CT73" s="275"/>
      <c r="CU73" s="275"/>
      <c r="CV73" s="275"/>
      <c r="CW73" s="275"/>
      <c r="CX73" s="275"/>
      <c r="CY73" s="275"/>
      <c r="CZ73" s="275"/>
      <c r="DA73" s="275"/>
      <c r="DB73" s="275"/>
      <c r="DC73" s="275"/>
      <c r="DD73" s="275"/>
      <c r="DE73" s="275"/>
      <c r="DF73" s="275"/>
      <c r="DG73" s="275"/>
      <c r="DH73" s="275"/>
      <c r="DI73" s="275"/>
      <c r="DJ73" s="275"/>
      <c r="DK73" s="275"/>
      <c r="DL73" s="275"/>
      <c r="DM73" s="275"/>
      <c r="DN73" s="275"/>
      <c r="DO73" s="275"/>
      <c r="DP73" s="275"/>
      <c r="DQ73" s="275"/>
      <c r="DR73" s="275"/>
      <c r="DS73" s="275"/>
      <c r="DT73" s="275"/>
      <c r="DU73" s="275"/>
      <c r="DV73" s="275"/>
      <c r="DW73" s="275"/>
      <c r="DX73" s="275"/>
      <c r="DY73" s="275"/>
      <c r="DZ73" s="275"/>
      <c r="EA73" s="275"/>
      <c r="EB73" s="275"/>
      <c r="EC73" s="275"/>
      <c r="ED73" s="275"/>
      <c r="EE73" s="275"/>
      <c r="EF73" s="275"/>
      <c r="EG73" s="275"/>
      <c r="EH73" s="275"/>
      <c r="EI73" s="275"/>
      <c r="EJ73" s="275"/>
      <c r="EK73" s="275"/>
      <c r="EL73" s="275"/>
      <c r="EM73" s="275"/>
      <c r="EN73" s="275"/>
      <c r="EO73" s="275"/>
      <c r="EP73" s="275"/>
      <c r="EQ73" s="275"/>
      <c r="ER73" s="275"/>
      <c r="ES73" s="275"/>
      <c r="ET73" s="275"/>
      <c r="EU73" s="275"/>
      <c r="EV73" s="275"/>
      <c r="EW73" s="275"/>
      <c r="EX73" s="275"/>
      <c r="EY73" s="275"/>
      <c r="EZ73" s="275"/>
      <c r="FA73" s="275"/>
      <c r="FB73" s="275"/>
      <c r="FC73" s="275"/>
      <c r="FD73" s="275"/>
      <c r="FE73" s="275"/>
      <c r="FF73" s="275"/>
      <c r="FG73" s="275"/>
      <c r="FH73" s="275"/>
      <c r="FI73" s="275"/>
      <c r="FJ73" s="275"/>
      <c r="FK73" s="275"/>
      <c r="FL73" s="275"/>
      <c r="FM73" s="275"/>
      <c r="FN73" s="275"/>
      <c r="FO73" s="275"/>
      <c r="FP73" s="275"/>
      <c r="FQ73" s="275"/>
      <c r="FR73" s="275"/>
      <c r="FS73" s="275"/>
      <c r="FT73" s="275"/>
      <c r="FU73" s="275"/>
      <c r="FV73" s="275"/>
      <c r="FW73" s="275"/>
      <c r="FX73" s="275"/>
      <c r="FY73" s="275"/>
      <c r="FZ73" s="275"/>
      <c r="GA73" s="275"/>
      <c r="GB73" s="275"/>
      <c r="GC73" s="275"/>
      <c r="GD73" s="275"/>
      <c r="GE73" s="275"/>
      <c r="GF73" s="275"/>
      <c r="GG73" s="275"/>
      <c r="GH73" s="275"/>
      <c r="GI73" s="275"/>
      <c r="GJ73" s="275"/>
      <c r="GK73" s="275"/>
      <c r="GL73" s="275"/>
      <c r="GM73" s="275"/>
      <c r="GN73" s="275"/>
      <c r="GO73" s="275"/>
      <c r="GP73" s="275"/>
      <c r="GQ73" s="275"/>
      <c r="GR73" s="275"/>
      <c r="GS73" s="275"/>
      <c r="GT73" s="275"/>
      <c r="GU73" s="275"/>
      <c r="GV73" s="275"/>
      <c r="GW73" s="275"/>
      <c r="GX73" s="275"/>
      <c r="GY73" s="275"/>
      <c r="GZ73" s="275"/>
      <c r="HA73" s="275"/>
      <c r="HB73" s="275"/>
      <c r="HC73" s="275"/>
      <c r="HD73" s="275"/>
      <c r="HE73" s="275"/>
      <c r="HF73" s="275"/>
      <c r="HG73" s="275"/>
      <c r="HH73" s="275"/>
      <c r="HI73" s="275"/>
      <c r="HJ73" s="275"/>
      <c r="HK73" s="275"/>
      <c r="HL73" s="275"/>
      <c r="HM73" s="275"/>
      <c r="HN73" s="275"/>
      <c r="HO73" s="275"/>
      <c r="HP73" s="275"/>
      <c r="HQ73" s="275"/>
      <c r="HR73" s="275"/>
      <c r="HS73" s="275"/>
      <c r="HT73" s="275"/>
      <c r="HU73" s="275"/>
      <c r="HV73" s="275"/>
      <c r="HW73" s="275"/>
      <c r="HX73" s="275"/>
      <c r="HY73" s="275"/>
      <c r="HZ73" s="275"/>
      <c r="IA73" s="275"/>
      <c r="IB73" s="275"/>
      <c r="IC73" s="275"/>
      <c r="ID73" s="275"/>
      <c r="IE73" s="275"/>
      <c r="IF73" s="275"/>
      <c r="IG73" s="275"/>
      <c r="IH73" s="275"/>
      <c r="II73" s="275"/>
      <c r="IJ73" s="275"/>
      <c r="IK73" s="275"/>
      <c r="IL73" s="275"/>
      <c r="IM73" s="275"/>
      <c r="IN73" s="275"/>
      <c r="IO73" s="275"/>
      <c r="IP73" s="275"/>
      <c r="IQ73" s="275"/>
      <c r="IR73" s="275"/>
      <c r="IS73" s="275"/>
      <c r="IT73" s="275"/>
      <c r="IU73" s="275"/>
    </row>
    <row r="74" spans="1:255" s="274" customFormat="1" ht="56.25">
      <c r="A74" s="517" t="s">
        <v>297</v>
      </c>
      <c r="B74" s="130" t="s">
        <v>121</v>
      </c>
      <c r="C74" s="537" t="s">
        <v>122</v>
      </c>
      <c r="D74" s="271" t="s">
        <v>144</v>
      </c>
      <c r="E74" s="576" t="s">
        <v>298</v>
      </c>
      <c r="F74" s="537" t="s">
        <v>189</v>
      </c>
      <c r="G74" s="273"/>
      <c r="H74" s="459">
        <f>+H75</f>
        <v>6377.175</v>
      </c>
      <c r="I74" s="321"/>
      <c r="J74" s="277"/>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c r="BA74" s="275"/>
      <c r="BB74" s="275"/>
      <c r="BC74" s="275"/>
      <c r="BD74" s="275"/>
      <c r="BE74" s="275"/>
      <c r="BF74" s="275"/>
      <c r="BG74" s="275"/>
      <c r="BH74" s="275"/>
      <c r="BI74" s="275"/>
      <c r="BJ74" s="275"/>
      <c r="BK74" s="275"/>
      <c r="BL74" s="275"/>
      <c r="BM74" s="275"/>
      <c r="BN74" s="275"/>
      <c r="BO74" s="275"/>
      <c r="BP74" s="275"/>
      <c r="BQ74" s="275"/>
      <c r="BR74" s="275"/>
      <c r="BS74" s="275"/>
      <c r="BT74" s="275"/>
      <c r="BU74" s="275"/>
      <c r="BV74" s="275"/>
      <c r="BW74" s="275"/>
      <c r="BX74" s="275"/>
      <c r="BY74" s="275"/>
      <c r="BZ74" s="275"/>
      <c r="CA74" s="275"/>
      <c r="CB74" s="275"/>
      <c r="CC74" s="275"/>
      <c r="CD74" s="275"/>
      <c r="CE74" s="275"/>
      <c r="CF74" s="275"/>
      <c r="CG74" s="275"/>
      <c r="CH74" s="275"/>
      <c r="CI74" s="275"/>
      <c r="CJ74" s="275"/>
      <c r="CK74" s="275"/>
      <c r="CL74" s="275"/>
      <c r="CM74" s="275"/>
      <c r="CN74" s="275"/>
      <c r="CO74" s="275"/>
      <c r="CP74" s="275"/>
      <c r="CQ74" s="275"/>
      <c r="CR74" s="275"/>
      <c r="CS74" s="275"/>
      <c r="CT74" s="275"/>
      <c r="CU74" s="275"/>
      <c r="CV74" s="275"/>
      <c r="CW74" s="275"/>
      <c r="CX74" s="275"/>
      <c r="CY74" s="275"/>
      <c r="CZ74" s="275"/>
      <c r="DA74" s="275"/>
      <c r="DB74" s="275"/>
      <c r="DC74" s="275"/>
      <c r="DD74" s="275"/>
      <c r="DE74" s="275"/>
      <c r="DF74" s="275"/>
      <c r="DG74" s="275"/>
      <c r="DH74" s="275"/>
      <c r="DI74" s="275"/>
      <c r="DJ74" s="275"/>
      <c r="DK74" s="275"/>
      <c r="DL74" s="275"/>
      <c r="DM74" s="275"/>
      <c r="DN74" s="275"/>
      <c r="DO74" s="275"/>
      <c r="DP74" s="275"/>
      <c r="DQ74" s="275"/>
      <c r="DR74" s="275"/>
      <c r="DS74" s="275"/>
      <c r="DT74" s="275"/>
      <c r="DU74" s="275"/>
      <c r="DV74" s="275"/>
      <c r="DW74" s="275"/>
      <c r="DX74" s="275"/>
      <c r="DY74" s="275"/>
      <c r="DZ74" s="275"/>
      <c r="EA74" s="275"/>
      <c r="EB74" s="275"/>
      <c r="EC74" s="275"/>
      <c r="ED74" s="275"/>
      <c r="EE74" s="275"/>
      <c r="EF74" s="275"/>
      <c r="EG74" s="275"/>
      <c r="EH74" s="275"/>
      <c r="EI74" s="275"/>
      <c r="EJ74" s="275"/>
      <c r="EK74" s="275"/>
      <c r="EL74" s="275"/>
      <c r="EM74" s="275"/>
      <c r="EN74" s="275"/>
      <c r="EO74" s="275"/>
      <c r="EP74" s="275"/>
      <c r="EQ74" s="275"/>
      <c r="ER74" s="275"/>
      <c r="ES74" s="275"/>
      <c r="ET74" s="275"/>
      <c r="EU74" s="275"/>
      <c r="EV74" s="275"/>
      <c r="EW74" s="275"/>
      <c r="EX74" s="275"/>
      <c r="EY74" s="275"/>
      <c r="EZ74" s="275"/>
      <c r="FA74" s="275"/>
      <c r="FB74" s="275"/>
      <c r="FC74" s="275"/>
      <c r="FD74" s="275"/>
      <c r="FE74" s="275"/>
      <c r="FF74" s="275"/>
      <c r="FG74" s="275"/>
      <c r="FH74" s="275"/>
      <c r="FI74" s="275"/>
      <c r="FJ74" s="275"/>
      <c r="FK74" s="275"/>
      <c r="FL74" s="275"/>
      <c r="FM74" s="275"/>
      <c r="FN74" s="275"/>
      <c r="FO74" s="275"/>
      <c r="FP74" s="275"/>
      <c r="FQ74" s="275"/>
      <c r="FR74" s="275"/>
      <c r="FS74" s="275"/>
      <c r="FT74" s="275"/>
      <c r="FU74" s="275"/>
      <c r="FV74" s="275"/>
      <c r="FW74" s="275"/>
      <c r="FX74" s="275"/>
      <c r="FY74" s="275"/>
      <c r="FZ74" s="275"/>
      <c r="GA74" s="275"/>
      <c r="GB74" s="275"/>
      <c r="GC74" s="275"/>
      <c r="GD74" s="275"/>
      <c r="GE74" s="275"/>
      <c r="GF74" s="275"/>
      <c r="GG74" s="275"/>
      <c r="GH74" s="275"/>
      <c r="GI74" s="275"/>
      <c r="GJ74" s="275"/>
      <c r="GK74" s="275"/>
      <c r="GL74" s="275"/>
      <c r="GM74" s="275"/>
      <c r="GN74" s="275"/>
      <c r="GO74" s="275"/>
      <c r="GP74" s="275"/>
      <c r="GQ74" s="275"/>
      <c r="GR74" s="275"/>
      <c r="GS74" s="275"/>
      <c r="GT74" s="275"/>
      <c r="GU74" s="275"/>
      <c r="GV74" s="275"/>
      <c r="GW74" s="275"/>
      <c r="GX74" s="275"/>
      <c r="GY74" s="275"/>
      <c r="GZ74" s="275"/>
      <c r="HA74" s="275"/>
      <c r="HB74" s="275"/>
      <c r="HC74" s="275"/>
      <c r="HD74" s="275"/>
      <c r="HE74" s="275"/>
      <c r="HF74" s="275"/>
      <c r="HG74" s="275"/>
      <c r="HH74" s="275"/>
      <c r="HI74" s="275"/>
      <c r="HJ74" s="275"/>
      <c r="HK74" s="275"/>
      <c r="HL74" s="275"/>
      <c r="HM74" s="275"/>
      <c r="HN74" s="275"/>
      <c r="HO74" s="275"/>
      <c r="HP74" s="275"/>
      <c r="HQ74" s="275"/>
      <c r="HR74" s="275"/>
      <c r="HS74" s="275"/>
      <c r="HT74" s="275"/>
      <c r="HU74" s="275"/>
      <c r="HV74" s="275"/>
      <c r="HW74" s="275"/>
      <c r="HX74" s="275"/>
      <c r="HY74" s="275"/>
      <c r="HZ74" s="275"/>
      <c r="IA74" s="275"/>
      <c r="IB74" s="275"/>
      <c r="IC74" s="275"/>
      <c r="ID74" s="275"/>
      <c r="IE74" s="275"/>
      <c r="IF74" s="275"/>
      <c r="IG74" s="275"/>
      <c r="IH74" s="275"/>
      <c r="II74" s="275"/>
      <c r="IJ74" s="275"/>
      <c r="IK74" s="275"/>
      <c r="IL74" s="275"/>
      <c r="IM74" s="275"/>
      <c r="IN74" s="275"/>
      <c r="IO74" s="275"/>
      <c r="IP74" s="275"/>
      <c r="IQ74" s="275"/>
      <c r="IR74" s="275"/>
      <c r="IS74" s="275"/>
      <c r="IT74" s="275"/>
      <c r="IU74" s="275"/>
    </row>
    <row r="75" spans="1:255" s="274" customFormat="1" ht="19.5">
      <c r="A75" s="193" t="s">
        <v>192</v>
      </c>
      <c r="B75" s="42" t="s">
        <v>121</v>
      </c>
      <c r="C75" s="248" t="s">
        <v>122</v>
      </c>
      <c r="D75" s="42">
        <v>13</v>
      </c>
      <c r="E75" s="42" t="s">
        <v>298</v>
      </c>
      <c r="F75" s="615" t="s">
        <v>191</v>
      </c>
      <c r="G75" s="42"/>
      <c r="H75" s="467">
        <f>SUM(H76:H78)</f>
        <v>6377.175</v>
      </c>
      <c r="I75" s="321"/>
      <c r="J75" s="277"/>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5"/>
      <c r="CO75" s="275"/>
      <c r="CP75" s="275"/>
      <c r="CQ75" s="275"/>
      <c r="CR75" s="275"/>
      <c r="CS75" s="275"/>
      <c r="CT75" s="275"/>
      <c r="CU75" s="275"/>
      <c r="CV75" s="275"/>
      <c r="CW75" s="275"/>
      <c r="CX75" s="275"/>
      <c r="CY75" s="275"/>
      <c r="CZ75" s="275"/>
      <c r="DA75" s="275"/>
      <c r="DB75" s="275"/>
      <c r="DC75" s="275"/>
      <c r="DD75" s="275"/>
      <c r="DE75" s="275"/>
      <c r="DF75" s="275"/>
      <c r="DG75" s="275"/>
      <c r="DH75" s="275"/>
      <c r="DI75" s="275"/>
      <c r="DJ75" s="275"/>
      <c r="DK75" s="275"/>
      <c r="DL75" s="275"/>
      <c r="DM75" s="275"/>
      <c r="DN75" s="275"/>
      <c r="DO75" s="275"/>
      <c r="DP75" s="275"/>
      <c r="DQ75" s="275"/>
      <c r="DR75" s="275"/>
      <c r="DS75" s="275"/>
      <c r="DT75" s="275"/>
      <c r="DU75" s="275"/>
      <c r="DV75" s="275"/>
      <c r="DW75" s="275"/>
      <c r="DX75" s="275"/>
      <c r="DY75" s="275"/>
      <c r="DZ75" s="275"/>
      <c r="EA75" s="275"/>
      <c r="EB75" s="275"/>
      <c r="EC75" s="275"/>
      <c r="ED75" s="275"/>
      <c r="EE75" s="275"/>
      <c r="EF75" s="275"/>
      <c r="EG75" s="275"/>
      <c r="EH75" s="275"/>
      <c r="EI75" s="275"/>
      <c r="EJ75" s="275"/>
      <c r="EK75" s="275"/>
      <c r="EL75" s="275"/>
      <c r="EM75" s="275"/>
      <c r="EN75" s="275"/>
      <c r="EO75" s="275"/>
      <c r="EP75" s="275"/>
      <c r="EQ75" s="275"/>
      <c r="ER75" s="275"/>
      <c r="ES75" s="275"/>
      <c r="ET75" s="275"/>
      <c r="EU75" s="275"/>
      <c r="EV75" s="275"/>
      <c r="EW75" s="275"/>
      <c r="EX75" s="275"/>
      <c r="EY75" s="275"/>
      <c r="EZ75" s="275"/>
      <c r="FA75" s="275"/>
      <c r="FB75" s="275"/>
      <c r="FC75" s="275"/>
      <c r="FD75" s="275"/>
      <c r="FE75" s="275"/>
      <c r="FF75" s="275"/>
      <c r="FG75" s="275"/>
      <c r="FH75" s="275"/>
      <c r="FI75" s="275"/>
      <c r="FJ75" s="275"/>
      <c r="FK75" s="275"/>
      <c r="FL75" s="275"/>
      <c r="FM75" s="275"/>
      <c r="FN75" s="275"/>
      <c r="FO75" s="275"/>
      <c r="FP75" s="275"/>
      <c r="FQ75" s="275"/>
      <c r="FR75" s="275"/>
      <c r="FS75" s="275"/>
      <c r="FT75" s="275"/>
      <c r="FU75" s="275"/>
      <c r="FV75" s="275"/>
      <c r="FW75" s="275"/>
      <c r="FX75" s="275"/>
      <c r="FY75" s="275"/>
      <c r="FZ75" s="275"/>
      <c r="GA75" s="275"/>
      <c r="GB75" s="275"/>
      <c r="GC75" s="275"/>
      <c r="GD75" s="275"/>
      <c r="GE75" s="275"/>
      <c r="GF75" s="275"/>
      <c r="GG75" s="275"/>
      <c r="GH75" s="275"/>
      <c r="GI75" s="275"/>
      <c r="GJ75" s="275"/>
      <c r="GK75" s="275"/>
      <c r="GL75" s="275"/>
      <c r="GM75" s="275"/>
      <c r="GN75" s="275"/>
      <c r="GO75" s="275"/>
      <c r="GP75" s="275"/>
      <c r="GQ75" s="275"/>
      <c r="GR75" s="275"/>
      <c r="GS75" s="275"/>
      <c r="GT75" s="275"/>
      <c r="GU75" s="275"/>
      <c r="GV75" s="275"/>
      <c r="GW75" s="275"/>
      <c r="GX75" s="275"/>
      <c r="GY75" s="275"/>
      <c r="GZ75" s="275"/>
      <c r="HA75" s="275"/>
      <c r="HB75" s="275"/>
      <c r="HC75" s="275"/>
      <c r="HD75" s="275"/>
      <c r="HE75" s="275"/>
      <c r="HF75" s="275"/>
      <c r="HG75" s="275"/>
      <c r="HH75" s="275"/>
      <c r="HI75" s="275"/>
      <c r="HJ75" s="275"/>
      <c r="HK75" s="275"/>
      <c r="HL75" s="275"/>
      <c r="HM75" s="275"/>
      <c r="HN75" s="275"/>
      <c r="HO75" s="275"/>
      <c r="HP75" s="275"/>
      <c r="HQ75" s="275"/>
      <c r="HR75" s="275"/>
      <c r="HS75" s="275"/>
      <c r="HT75" s="275"/>
      <c r="HU75" s="275"/>
      <c r="HV75" s="275"/>
      <c r="HW75" s="275"/>
      <c r="HX75" s="275"/>
      <c r="HY75" s="275"/>
      <c r="HZ75" s="275"/>
      <c r="IA75" s="275"/>
      <c r="IB75" s="275"/>
      <c r="IC75" s="275"/>
      <c r="ID75" s="275"/>
      <c r="IE75" s="275"/>
      <c r="IF75" s="275"/>
      <c r="IG75" s="275"/>
      <c r="IH75" s="275"/>
      <c r="II75" s="275"/>
      <c r="IJ75" s="275"/>
      <c r="IK75" s="275"/>
      <c r="IL75" s="275"/>
      <c r="IM75" s="275"/>
      <c r="IN75" s="275"/>
      <c r="IO75" s="275"/>
      <c r="IP75" s="275"/>
      <c r="IQ75" s="275"/>
      <c r="IR75" s="275"/>
      <c r="IS75" s="275"/>
      <c r="IT75" s="275"/>
      <c r="IU75" s="275"/>
    </row>
    <row r="76" spans="1:255" s="274" customFormat="1" ht="56.25">
      <c r="A76" s="518" t="s">
        <v>129</v>
      </c>
      <c r="B76" s="80" t="s">
        <v>121</v>
      </c>
      <c r="C76" s="316" t="s">
        <v>122</v>
      </c>
      <c r="D76" s="80">
        <v>13</v>
      </c>
      <c r="E76" s="577" t="s">
        <v>298</v>
      </c>
      <c r="F76" s="614" t="s">
        <v>191</v>
      </c>
      <c r="G76" s="80" t="s">
        <v>124</v>
      </c>
      <c r="H76" s="468">
        <f>прил7!G76</f>
        <v>3321.84</v>
      </c>
      <c r="I76" s="321"/>
      <c r="J76" s="277"/>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c r="BA76" s="275"/>
      <c r="BB76" s="275"/>
      <c r="BC76" s="275"/>
      <c r="BD76" s="275"/>
      <c r="BE76" s="275"/>
      <c r="BF76" s="275"/>
      <c r="BG76" s="275"/>
      <c r="BH76" s="275"/>
      <c r="BI76" s="275"/>
      <c r="BJ76" s="275"/>
      <c r="BK76" s="275"/>
      <c r="BL76" s="275"/>
      <c r="BM76" s="275"/>
      <c r="BN76" s="275"/>
      <c r="BO76" s="275"/>
      <c r="BP76" s="275"/>
      <c r="BQ76" s="275"/>
      <c r="BR76" s="275"/>
      <c r="BS76" s="275"/>
      <c r="BT76" s="275"/>
      <c r="BU76" s="275"/>
      <c r="BV76" s="275"/>
      <c r="BW76" s="275"/>
      <c r="BX76" s="275"/>
      <c r="BY76" s="275"/>
      <c r="BZ76" s="275"/>
      <c r="CA76" s="275"/>
      <c r="CB76" s="275"/>
      <c r="CC76" s="275"/>
      <c r="CD76" s="275"/>
      <c r="CE76" s="275"/>
      <c r="CF76" s="275"/>
      <c r="CG76" s="275"/>
      <c r="CH76" s="275"/>
      <c r="CI76" s="275"/>
      <c r="CJ76" s="275"/>
      <c r="CK76" s="275"/>
      <c r="CL76" s="275"/>
      <c r="CM76" s="275"/>
      <c r="CN76" s="275"/>
      <c r="CO76" s="275"/>
      <c r="CP76" s="275"/>
      <c r="CQ76" s="275"/>
      <c r="CR76" s="275"/>
      <c r="CS76" s="275"/>
      <c r="CT76" s="275"/>
      <c r="CU76" s="275"/>
      <c r="CV76" s="275"/>
      <c r="CW76" s="275"/>
      <c r="CX76" s="275"/>
      <c r="CY76" s="275"/>
      <c r="CZ76" s="275"/>
      <c r="DA76" s="275"/>
      <c r="DB76" s="275"/>
      <c r="DC76" s="275"/>
      <c r="DD76" s="275"/>
      <c r="DE76" s="275"/>
      <c r="DF76" s="275"/>
      <c r="DG76" s="275"/>
      <c r="DH76" s="275"/>
      <c r="DI76" s="275"/>
      <c r="DJ76" s="275"/>
      <c r="DK76" s="275"/>
      <c r="DL76" s="275"/>
      <c r="DM76" s="275"/>
      <c r="DN76" s="275"/>
      <c r="DO76" s="275"/>
      <c r="DP76" s="275"/>
      <c r="DQ76" s="275"/>
      <c r="DR76" s="275"/>
      <c r="DS76" s="275"/>
      <c r="DT76" s="275"/>
      <c r="DU76" s="275"/>
      <c r="DV76" s="275"/>
      <c r="DW76" s="275"/>
      <c r="DX76" s="275"/>
      <c r="DY76" s="275"/>
      <c r="DZ76" s="275"/>
      <c r="EA76" s="275"/>
      <c r="EB76" s="275"/>
      <c r="EC76" s="275"/>
      <c r="ED76" s="275"/>
      <c r="EE76" s="275"/>
      <c r="EF76" s="275"/>
      <c r="EG76" s="275"/>
      <c r="EH76" s="275"/>
      <c r="EI76" s="275"/>
      <c r="EJ76" s="275"/>
      <c r="EK76" s="275"/>
      <c r="EL76" s="275"/>
      <c r="EM76" s="275"/>
      <c r="EN76" s="275"/>
      <c r="EO76" s="275"/>
      <c r="EP76" s="275"/>
      <c r="EQ76" s="275"/>
      <c r="ER76" s="275"/>
      <c r="ES76" s="275"/>
      <c r="ET76" s="275"/>
      <c r="EU76" s="275"/>
      <c r="EV76" s="275"/>
      <c r="EW76" s="275"/>
      <c r="EX76" s="275"/>
      <c r="EY76" s="275"/>
      <c r="EZ76" s="275"/>
      <c r="FA76" s="275"/>
      <c r="FB76" s="275"/>
      <c r="FC76" s="275"/>
      <c r="FD76" s="275"/>
      <c r="FE76" s="275"/>
      <c r="FF76" s="275"/>
      <c r="FG76" s="275"/>
      <c r="FH76" s="275"/>
      <c r="FI76" s="275"/>
      <c r="FJ76" s="275"/>
      <c r="FK76" s="275"/>
      <c r="FL76" s="275"/>
      <c r="FM76" s="275"/>
      <c r="FN76" s="275"/>
      <c r="FO76" s="275"/>
      <c r="FP76" s="275"/>
      <c r="FQ76" s="275"/>
      <c r="FR76" s="275"/>
      <c r="FS76" s="275"/>
      <c r="FT76" s="275"/>
      <c r="FU76" s="275"/>
      <c r="FV76" s="275"/>
      <c r="FW76" s="275"/>
      <c r="FX76" s="275"/>
      <c r="FY76" s="275"/>
      <c r="FZ76" s="275"/>
      <c r="GA76" s="275"/>
      <c r="GB76" s="275"/>
      <c r="GC76" s="275"/>
      <c r="GD76" s="275"/>
      <c r="GE76" s="275"/>
      <c r="GF76" s="275"/>
      <c r="GG76" s="275"/>
      <c r="GH76" s="275"/>
      <c r="GI76" s="275"/>
      <c r="GJ76" s="275"/>
      <c r="GK76" s="275"/>
      <c r="GL76" s="275"/>
      <c r="GM76" s="275"/>
      <c r="GN76" s="275"/>
      <c r="GO76" s="275"/>
      <c r="GP76" s="275"/>
      <c r="GQ76" s="275"/>
      <c r="GR76" s="275"/>
      <c r="GS76" s="275"/>
      <c r="GT76" s="275"/>
      <c r="GU76" s="275"/>
      <c r="GV76" s="275"/>
      <c r="GW76" s="275"/>
      <c r="GX76" s="275"/>
      <c r="GY76" s="275"/>
      <c r="GZ76" s="275"/>
      <c r="HA76" s="275"/>
      <c r="HB76" s="275"/>
      <c r="HC76" s="275"/>
      <c r="HD76" s="275"/>
      <c r="HE76" s="275"/>
      <c r="HF76" s="275"/>
      <c r="HG76" s="275"/>
      <c r="HH76" s="275"/>
      <c r="HI76" s="275"/>
      <c r="HJ76" s="275"/>
      <c r="HK76" s="275"/>
      <c r="HL76" s="275"/>
      <c r="HM76" s="275"/>
      <c r="HN76" s="275"/>
      <c r="HO76" s="275"/>
      <c r="HP76" s="275"/>
      <c r="HQ76" s="275"/>
      <c r="HR76" s="275"/>
      <c r="HS76" s="275"/>
      <c r="HT76" s="275"/>
      <c r="HU76" s="275"/>
      <c r="HV76" s="275"/>
      <c r="HW76" s="275"/>
      <c r="HX76" s="275"/>
      <c r="HY76" s="275"/>
      <c r="HZ76" s="275"/>
      <c r="IA76" s="275"/>
      <c r="IB76" s="275"/>
      <c r="IC76" s="275"/>
      <c r="ID76" s="275"/>
      <c r="IE76" s="275"/>
      <c r="IF76" s="275"/>
      <c r="IG76" s="275"/>
      <c r="IH76" s="275"/>
      <c r="II76" s="275"/>
      <c r="IJ76" s="275"/>
      <c r="IK76" s="275"/>
      <c r="IL76" s="275"/>
      <c r="IM76" s="275"/>
      <c r="IN76" s="275"/>
      <c r="IO76" s="275"/>
      <c r="IP76" s="275"/>
      <c r="IQ76" s="275"/>
      <c r="IR76" s="275"/>
      <c r="IS76" s="275"/>
      <c r="IT76" s="275"/>
      <c r="IU76" s="275"/>
    </row>
    <row r="77" spans="1:9" s="152" customFormat="1" ht="18.75">
      <c r="A77" s="146" t="s">
        <v>130</v>
      </c>
      <c r="B77" s="16" t="s">
        <v>121</v>
      </c>
      <c r="C77" s="316" t="s">
        <v>122</v>
      </c>
      <c r="D77" s="80">
        <v>13</v>
      </c>
      <c r="E77" s="577" t="s">
        <v>298</v>
      </c>
      <c r="F77" s="614" t="s">
        <v>191</v>
      </c>
      <c r="G77" s="80" t="s">
        <v>131</v>
      </c>
      <c r="H77" s="469">
        <f>прил7!G77</f>
        <v>3005.335</v>
      </c>
      <c r="I77" s="105"/>
    </row>
    <row r="78" spans="1:9" s="152" customFormat="1" ht="18.75">
      <c r="A78" s="501" t="s">
        <v>132</v>
      </c>
      <c r="B78" s="80" t="s">
        <v>121</v>
      </c>
      <c r="C78" s="316" t="s">
        <v>122</v>
      </c>
      <c r="D78" s="80">
        <v>13</v>
      </c>
      <c r="E78" s="577" t="s">
        <v>298</v>
      </c>
      <c r="F78" s="614" t="s">
        <v>191</v>
      </c>
      <c r="G78" s="80" t="s">
        <v>133</v>
      </c>
      <c r="H78" s="469">
        <f>прил7!G78</f>
        <v>50</v>
      </c>
      <c r="I78" s="105"/>
    </row>
    <row r="79" spans="1:9" s="251" customFormat="1" ht="18.75">
      <c r="A79" s="519" t="s">
        <v>147</v>
      </c>
      <c r="B79" s="88" t="s">
        <v>121</v>
      </c>
      <c r="C79" s="92" t="s">
        <v>123</v>
      </c>
      <c r="D79" s="89"/>
      <c r="E79" s="90"/>
      <c r="F79" s="91"/>
      <c r="G79" s="92"/>
      <c r="H79" s="449">
        <f>+H80</f>
        <v>138.48600000000002</v>
      </c>
      <c r="I79" s="9"/>
    </row>
    <row r="80" spans="1:9" s="152" customFormat="1" ht="18.75">
      <c r="A80" s="520" t="s">
        <v>148</v>
      </c>
      <c r="B80" s="93" t="s">
        <v>121</v>
      </c>
      <c r="C80" s="538" t="s">
        <v>123</v>
      </c>
      <c r="D80" s="93" t="s">
        <v>149</v>
      </c>
      <c r="E80" s="94"/>
      <c r="F80" s="95"/>
      <c r="G80" s="93"/>
      <c r="H80" s="450">
        <f>H81</f>
        <v>138.48600000000002</v>
      </c>
      <c r="I80" s="105"/>
    </row>
    <row r="81" spans="1:9" s="152" customFormat="1" ht="18.75">
      <c r="A81" s="267" t="s">
        <v>241</v>
      </c>
      <c r="B81" s="557" t="s">
        <v>121</v>
      </c>
      <c r="C81" s="269" t="s">
        <v>123</v>
      </c>
      <c r="D81" s="268" t="s">
        <v>149</v>
      </c>
      <c r="E81" s="575" t="s">
        <v>240</v>
      </c>
      <c r="F81" s="610" t="s">
        <v>189</v>
      </c>
      <c r="G81" s="269"/>
      <c r="H81" s="457">
        <f>H82</f>
        <v>138.48600000000002</v>
      </c>
      <c r="I81" s="105"/>
    </row>
    <row r="82" spans="1:9" s="152" customFormat="1" ht="18.75">
      <c r="A82" s="517" t="s">
        <v>243</v>
      </c>
      <c r="B82" s="130" t="s">
        <v>121</v>
      </c>
      <c r="C82" s="537" t="s">
        <v>123</v>
      </c>
      <c r="D82" s="271" t="s">
        <v>149</v>
      </c>
      <c r="E82" s="576" t="s">
        <v>242</v>
      </c>
      <c r="F82" s="537" t="s">
        <v>189</v>
      </c>
      <c r="G82" s="273"/>
      <c r="H82" s="459">
        <f>H83</f>
        <v>138.48600000000002</v>
      </c>
      <c r="I82" s="105"/>
    </row>
    <row r="83" spans="1:9" s="152" customFormat="1" ht="18.75">
      <c r="A83" s="521" t="s">
        <v>244</v>
      </c>
      <c r="B83" s="97" t="s">
        <v>121</v>
      </c>
      <c r="C83" s="539" t="s">
        <v>123</v>
      </c>
      <c r="D83" s="97" t="s">
        <v>149</v>
      </c>
      <c r="E83" s="578" t="s">
        <v>242</v>
      </c>
      <c r="F83" s="613" t="s">
        <v>327</v>
      </c>
      <c r="G83" s="97"/>
      <c r="H83" s="460">
        <f>SUM(H84:H85)</f>
        <v>138.48600000000002</v>
      </c>
      <c r="I83" s="105"/>
    </row>
    <row r="84" spans="1:9" s="281" customFormat="1" ht="56.25">
      <c r="A84" s="511" t="s">
        <v>129</v>
      </c>
      <c r="B84" s="16" t="s">
        <v>121</v>
      </c>
      <c r="C84" s="492" t="s">
        <v>123</v>
      </c>
      <c r="D84" s="16" t="s">
        <v>149</v>
      </c>
      <c r="E84" s="577" t="s">
        <v>242</v>
      </c>
      <c r="F84" s="616" t="s">
        <v>327</v>
      </c>
      <c r="G84" s="16" t="s">
        <v>124</v>
      </c>
      <c r="H84" s="461">
        <f>прил7!G84</f>
        <v>124.638</v>
      </c>
      <c r="I84" s="99"/>
    </row>
    <row r="85" spans="1:9" s="281" customFormat="1" ht="18.75">
      <c r="A85" s="499" t="s">
        <v>130</v>
      </c>
      <c r="B85" s="16" t="s">
        <v>121</v>
      </c>
      <c r="C85" s="492" t="s">
        <v>123</v>
      </c>
      <c r="D85" s="16" t="s">
        <v>149</v>
      </c>
      <c r="E85" s="577" t="s">
        <v>242</v>
      </c>
      <c r="F85" s="616" t="s">
        <v>327</v>
      </c>
      <c r="G85" s="16" t="s">
        <v>131</v>
      </c>
      <c r="H85" s="461">
        <f>прил7!G85</f>
        <v>13.848</v>
      </c>
      <c r="I85" s="99"/>
    </row>
    <row r="86" spans="1:9" s="282" customFormat="1" ht="18.75">
      <c r="A86" s="510" t="s">
        <v>150</v>
      </c>
      <c r="B86" s="151" t="s">
        <v>121</v>
      </c>
      <c r="C86" s="540" t="s">
        <v>149</v>
      </c>
      <c r="D86" s="98"/>
      <c r="E86" s="90"/>
      <c r="F86" s="91"/>
      <c r="G86" s="98"/>
      <c r="H86" s="470">
        <f>+H98+H103+H87</f>
        <v>105.6</v>
      </c>
      <c r="I86" s="111"/>
    </row>
    <row r="87" spans="1:9" s="281" customFormat="1" ht="37.5">
      <c r="A87" s="522" t="s">
        <v>341</v>
      </c>
      <c r="B87" s="558" t="s">
        <v>121</v>
      </c>
      <c r="C87" s="541" t="s">
        <v>149</v>
      </c>
      <c r="D87" s="485" t="s">
        <v>337</v>
      </c>
      <c r="E87" s="487"/>
      <c r="F87" s="488"/>
      <c r="G87" s="485"/>
      <c r="H87" s="486">
        <f>H88</f>
        <v>36.9</v>
      </c>
      <c r="I87" s="99"/>
    </row>
    <row r="88" spans="1:9" s="152" customFormat="1" ht="75">
      <c r="A88" s="191" t="s">
        <v>299</v>
      </c>
      <c r="B88" s="110" t="s">
        <v>121</v>
      </c>
      <c r="C88" s="250" t="s">
        <v>149</v>
      </c>
      <c r="D88" s="110" t="s">
        <v>337</v>
      </c>
      <c r="E88" s="575" t="s">
        <v>216</v>
      </c>
      <c r="F88" s="610" t="s">
        <v>189</v>
      </c>
      <c r="G88" s="110"/>
      <c r="H88" s="471">
        <f>+H89</f>
        <v>36.9</v>
      </c>
      <c r="I88" s="105"/>
    </row>
    <row r="89" spans="1:9" s="152" customFormat="1" ht="112.5">
      <c r="A89" s="514" t="s">
        <v>300</v>
      </c>
      <c r="B89" s="102" t="s">
        <v>121</v>
      </c>
      <c r="C89" s="247" t="s">
        <v>149</v>
      </c>
      <c r="D89" s="102" t="s">
        <v>337</v>
      </c>
      <c r="E89" s="576" t="s">
        <v>217</v>
      </c>
      <c r="F89" s="537" t="s">
        <v>189</v>
      </c>
      <c r="G89" s="102"/>
      <c r="H89" s="472">
        <f>+H90+H92+H94+H96</f>
        <v>36.9</v>
      </c>
      <c r="I89" s="105"/>
    </row>
    <row r="90" spans="1:9" s="251" customFormat="1" ht="37.5">
      <c r="A90" s="193" t="s">
        <v>342</v>
      </c>
      <c r="B90" s="42" t="s">
        <v>121</v>
      </c>
      <c r="C90" s="542" t="s">
        <v>149</v>
      </c>
      <c r="D90" s="107" t="s">
        <v>337</v>
      </c>
      <c r="E90" s="578" t="s">
        <v>217</v>
      </c>
      <c r="F90" s="613" t="s">
        <v>343</v>
      </c>
      <c r="G90" s="42"/>
      <c r="H90" s="460">
        <f>+H91</f>
        <v>18.3</v>
      </c>
      <c r="I90" s="9"/>
    </row>
    <row r="91" spans="1:9" s="251" customFormat="1" ht="56.25">
      <c r="A91" s="511" t="s">
        <v>129</v>
      </c>
      <c r="B91" s="16" t="s">
        <v>121</v>
      </c>
      <c r="C91" s="543" t="s">
        <v>149</v>
      </c>
      <c r="D91" s="103" t="s">
        <v>337</v>
      </c>
      <c r="E91" s="489" t="s">
        <v>217</v>
      </c>
      <c r="F91" s="490">
        <v>1487</v>
      </c>
      <c r="G91" s="103" t="s">
        <v>124</v>
      </c>
      <c r="H91" s="491">
        <v>18.3</v>
      </c>
      <c r="I91" s="9"/>
    </row>
    <row r="92" spans="1:9" s="152" customFormat="1" ht="75">
      <c r="A92" s="193" t="s">
        <v>344</v>
      </c>
      <c r="B92" s="42" t="s">
        <v>121</v>
      </c>
      <c r="C92" s="542" t="s">
        <v>149</v>
      </c>
      <c r="D92" s="107" t="s">
        <v>337</v>
      </c>
      <c r="E92" s="578" t="s">
        <v>217</v>
      </c>
      <c r="F92" s="613" t="s">
        <v>345</v>
      </c>
      <c r="G92" s="42"/>
      <c r="H92" s="460">
        <f>+H93</f>
        <v>6.2</v>
      </c>
      <c r="I92" s="105"/>
    </row>
    <row r="93" spans="1:9" s="152" customFormat="1" ht="56.25">
      <c r="A93" s="511" t="s">
        <v>129</v>
      </c>
      <c r="B93" s="16" t="s">
        <v>121</v>
      </c>
      <c r="C93" s="543" t="s">
        <v>149</v>
      </c>
      <c r="D93" s="103" t="s">
        <v>337</v>
      </c>
      <c r="E93" s="489" t="s">
        <v>217</v>
      </c>
      <c r="F93" s="490">
        <v>1494</v>
      </c>
      <c r="G93" s="103" t="s">
        <v>124</v>
      </c>
      <c r="H93" s="491">
        <v>6.2</v>
      </c>
      <c r="I93" s="105"/>
    </row>
    <row r="94" spans="1:9" s="152" customFormat="1" ht="56.25">
      <c r="A94" s="193" t="s">
        <v>348</v>
      </c>
      <c r="B94" s="42" t="s">
        <v>121</v>
      </c>
      <c r="C94" s="542" t="s">
        <v>149</v>
      </c>
      <c r="D94" s="107" t="s">
        <v>337</v>
      </c>
      <c r="E94" s="578" t="s">
        <v>217</v>
      </c>
      <c r="F94" s="613" t="s">
        <v>346</v>
      </c>
      <c r="G94" s="42"/>
      <c r="H94" s="460">
        <f>+H95</f>
        <v>6.2</v>
      </c>
      <c r="I94" s="105"/>
    </row>
    <row r="95" spans="1:9" s="152" customFormat="1" ht="56.25">
      <c r="A95" s="511" t="s">
        <v>129</v>
      </c>
      <c r="B95" s="16" t="s">
        <v>121</v>
      </c>
      <c r="C95" s="543" t="s">
        <v>149</v>
      </c>
      <c r="D95" s="103" t="s">
        <v>337</v>
      </c>
      <c r="E95" s="489" t="s">
        <v>217</v>
      </c>
      <c r="F95" s="490">
        <v>1495</v>
      </c>
      <c r="G95" s="103" t="s">
        <v>124</v>
      </c>
      <c r="H95" s="491">
        <v>6.2</v>
      </c>
      <c r="I95" s="105"/>
    </row>
    <row r="96" spans="1:9" s="152" customFormat="1" ht="56.25">
      <c r="A96" s="193" t="s">
        <v>349</v>
      </c>
      <c r="B96" s="42" t="s">
        <v>121</v>
      </c>
      <c r="C96" s="542" t="s">
        <v>149</v>
      </c>
      <c r="D96" s="107" t="s">
        <v>337</v>
      </c>
      <c r="E96" s="578" t="s">
        <v>217</v>
      </c>
      <c r="F96" s="613" t="s">
        <v>347</v>
      </c>
      <c r="G96" s="42"/>
      <c r="H96" s="460">
        <f>+H97</f>
        <v>6.2</v>
      </c>
      <c r="I96" s="105"/>
    </row>
    <row r="97" spans="1:38" s="229" customFormat="1" ht="56.25">
      <c r="A97" s="511" t="s">
        <v>129</v>
      </c>
      <c r="B97" s="16" t="s">
        <v>121</v>
      </c>
      <c r="C97" s="543" t="s">
        <v>149</v>
      </c>
      <c r="D97" s="103" t="s">
        <v>337</v>
      </c>
      <c r="E97" s="489" t="s">
        <v>217</v>
      </c>
      <c r="F97" s="490">
        <v>1496</v>
      </c>
      <c r="G97" s="103" t="s">
        <v>124</v>
      </c>
      <c r="H97" s="491">
        <v>6.2</v>
      </c>
      <c r="I97" s="29"/>
      <c r="J97" s="228"/>
      <c r="K97" s="228"/>
      <c r="L97" s="228"/>
      <c r="M97" s="228"/>
      <c r="N97" s="228"/>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row>
    <row r="98" spans="1:248" s="228" customFormat="1" ht="19.5">
      <c r="A98" s="522" t="s">
        <v>14</v>
      </c>
      <c r="B98" s="558" t="s">
        <v>121</v>
      </c>
      <c r="C98" s="541" t="s">
        <v>149</v>
      </c>
      <c r="D98" s="100" t="s">
        <v>172</v>
      </c>
      <c r="E98" s="94"/>
      <c r="F98" s="95"/>
      <c r="G98" s="216"/>
      <c r="H98" s="450">
        <f>H99</f>
        <v>23</v>
      </c>
      <c r="I98" s="9"/>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1"/>
      <c r="AZ98" s="251"/>
      <c r="BA98" s="251"/>
      <c r="BB98" s="251"/>
      <c r="BC98" s="251"/>
      <c r="BD98" s="251"/>
      <c r="BE98" s="251"/>
      <c r="BF98" s="251"/>
      <c r="BG98" s="251"/>
      <c r="BH98" s="251"/>
      <c r="BI98" s="251"/>
      <c r="BJ98" s="251"/>
      <c r="BK98" s="251"/>
      <c r="BL98" s="251"/>
      <c r="BM98" s="251"/>
      <c r="BN98" s="251"/>
      <c r="BO98" s="251"/>
      <c r="BP98" s="251"/>
      <c r="BQ98" s="251"/>
      <c r="BR98" s="251"/>
      <c r="BS98" s="251"/>
      <c r="BT98" s="251"/>
      <c r="BU98" s="251"/>
      <c r="BV98" s="251"/>
      <c r="BW98" s="251"/>
      <c r="BX98" s="251"/>
      <c r="BY98" s="251"/>
      <c r="BZ98" s="251"/>
      <c r="CA98" s="251"/>
      <c r="CB98" s="251"/>
      <c r="CC98" s="251"/>
      <c r="CD98" s="251"/>
      <c r="CE98" s="251"/>
      <c r="CF98" s="251"/>
      <c r="CG98" s="251"/>
      <c r="CH98" s="251"/>
      <c r="CI98" s="251"/>
      <c r="CJ98" s="251"/>
      <c r="CK98" s="251"/>
      <c r="CL98" s="251"/>
      <c r="CM98" s="251"/>
      <c r="CN98" s="251"/>
      <c r="CO98" s="251"/>
      <c r="CP98" s="251"/>
      <c r="CQ98" s="251"/>
      <c r="CR98" s="251"/>
      <c r="CS98" s="251"/>
      <c r="CT98" s="251"/>
      <c r="CU98" s="251"/>
      <c r="CV98" s="251"/>
      <c r="CW98" s="251"/>
      <c r="CX98" s="251"/>
      <c r="CY98" s="251"/>
      <c r="CZ98" s="251"/>
      <c r="DA98" s="251"/>
      <c r="DB98" s="251"/>
      <c r="DC98" s="251"/>
      <c r="DD98" s="251"/>
      <c r="DE98" s="251"/>
      <c r="DF98" s="251"/>
      <c r="DG98" s="251"/>
      <c r="DH98" s="251"/>
      <c r="DI98" s="251"/>
      <c r="DJ98" s="251"/>
      <c r="DK98" s="251"/>
      <c r="DL98" s="251"/>
      <c r="DM98" s="251"/>
      <c r="DN98" s="251"/>
      <c r="DO98" s="251"/>
      <c r="DP98" s="251"/>
      <c r="DQ98" s="251"/>
      <c r="DR98" s="251"/>
      <c r="DS98" s="251"/>
      <c r="DT98" s="251"/>
      <c r="DU98" s="251"/>
      <c r="DV98" s="251"/>
      <c r="DW98" s="251"/>
      <c r="DX98" s="251"/>
      <c r="DY98" s="251"/>
      <c r="DZ98" s="251"/>
      <c r="EA98" s="251"/>
      <c r="EB98" s="251"/>
      <c r="EC98" s="251"/>
      <c r="ED98" s="251"/>
      <c r="EE98" s="251"/>
      <c r="EF98" s="251"/>
      <c r="EG98" s="251"/>
      <c r="EH98" s="251"/>
      <c r="EI98" s="251"/>
      <c r="EJ98" s="251"/>
      <c r="EK98" s="251"/>
      <c r="EL98" s="251"/>
      <c r="EM98" s="251"/>
      <c r="EN98" s="251"/>
      <c r="EO98" s="251"/>
      <c r="EP98" s="251"/>
      <c r="EQ98" s="251"/>
      <c r="ER98" s="251"/>
      <c r="ES98" s="251"/>
      <c r="ET98" s="251"/>
      <c r="EU98" s="251"/>
      <c r="EV98" s="251"/>
      <c r="EW98" s="251"/>
      <c r="EX98" s="251"/>
      <c r="EY98" s="251"/>
      <c r="EZ98" s="251"/>
      <c r="FA98" s="251"/>
      <c r="FB98" s="251"/>
      <c r="FC98" s="251"/>
      <c r="FD98" s="251"/>
      <c r="FE98" s="251"/>
      <c r="FF98" s="251"/>
      <c r="FG98" s="251"/>
      <c r="FH98" s="251"/>
      <c r="FI98" s="251"/>
      <c r="FJ98" s="251"/>
      <c r="FK98" s="251"/>
      <c r="FL98" s="251"/>
      <c r="FM98" s="251"/>
      <c r="FN98" s="251"/>
      <c r="FO98" s="251"/>
      <c r="FP98" s="251"/>
      <c r="FQ98" s="251"/>
      <c r="FR98" s="251"/>
      <c r="FS98" s="251"/>
      <c r="FT98" s="251"/>
      <c r="FU98" s="251"/>
      <c r="FV98" s="251"/>
      <c r="FW98" s="251"/>
      <c r="FX98" s="251"/>
      <c r="FY98" s="251"/>
      <c r="FZ98" s="251"/>
      <c r="GA98" s="251"/>
      <c r="GB98" s="251"/>
      <c r="GC98" s="251"/>
      <c r="GD98" s="251"/>
      <c r="GE98" s="251"/>
      <c r="GF98" s="251"/>
      <c r="GG98" s="251"/>
      <c r="GH98" s="251"/>
      <c r="GI98" s="251"/>
      <c r="GJ98" s="251"/>
      <c r="GK98" s="251"/>
      <c r="GL98" s="251"/>
      <c r="GM98" s="251"/>
      <c r="GN98" s="251"/>
      <c r="GO98" s="251"/>
      <c r="GP98" s="251"/>
      <c r="GQ98" s="251"/>
      <c r="GR98" s="251"/>
      <c r="GS98" s="251"/>
      <c r="GT98" s="251"/>
      <c r="GU98" s="251"/>
      <c r="GV98" s="251"/>
      <c r="GW98" s="251"/>
      <c r="GX98" s="251"/>
      <c r="GY98" s="251"/>
      <c r="GZ98" s="251"/>
      <c r="HA98" s="251"/>
      <c r="HB98" s="251"/>
      <c r="HC98" s="251"/>
      <c r="HD98" s="251"/>
      <c r="HE98" s="251"/>
      <c r="HF98" s="251"/>
      <c r="HG98" s="251"/>
      <c r="HH98" s="251"/>
      <c r="HI98" s="251"/>
      <c r="HJ98" s="251"/>
      <c r="HK98" s="251"/>
      <c r="HL98" s="251"/>
      <c r="HM98" s="251"/>
      <c r="HN98" s="251"/>
      <c r="HO98" s="251"/>
      <c r="HP98" s="251"/>
      <c r="HQ98" s="251"/>
      <c r="HR98" s="251"/>
      <c r="HS98" s="251"/>
      <c r="HT98" s="251"/>
      <c r="HU98" s="251"/>
      <c r="HV98" s="251"/>
      <c r="HW98" s="251"/>
      <c r="HX98" s="251"/>
      <c r="HY98" s="251"/>
      <c r="HZ98" s="251"/>
      <c r="IA98" s="251"/>
      <c r="IB98" s="251"/>
      <c r="IC98" s="251"/>
      <c r="ID98" s="251"/>
      <c r="IE98" s="251"/>
      <c r="IF98" s="251"/>
      <c r="IG98" s="251"/>
      <c r="IH98" s="251"/>
      <c r="II98" s="251"/>
      <c r="IJ98" s="251"/>
      <c r="IK98" s="251"/>
      <c r="IL98" s="251"/>
      <c r="IM98" s="251"/>
      <c r="IN98" s="251"/>
    </row>
    <row r="99" spans="1:248" s="228" customFormat="1" ht="75">
      <c r="A99" s="191" t="s">
        <v>299</v>
      </c>
      <c r="B99" s="110" t="s">
        <v>121</v>
      </c>
      <c r="C99" s="250" t="s">
        <v>149</v>
      </c>
      <c r="D99" s="110" t="s">
        <v>172</v>
      </c>
      <c r="E99" s="575" t="s">
        <v>216</v>
      </c>
      <c r="F99" s="610" t="s">
        <v>189</v>
      </c>
      <c r="G99" s="110"/>
      <c r="H99" s="471">
        <f>+H100</f>
        <v>23</v>
      </c>
      <c r="I99" s="9"/>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1"/>
      <c r="AZ99" s="251"/>
      <c r="BA99" s="251"/>
      <c r="BB99" s="251"/>
      <c r="BC99" s="251"/>
      <c r="BD99" s="251"/>
      <c r="BE99" s="251"/>
      <c r="BF99" s="251"/>
      <c r="BG99" s="251"/>
      <c r="BH99" s="251"/>
      <c r="BI99" s="251"/>
      <c r="BJ99" s="251"/>
      <c r="BK99" s="251"/>
      <c r="BL99" s="251"/>
      <c r="BM99" s="251"/>
      <c r="BN99" s="251"/>
      <c r="BO99" s="251"/>
      <c r="BP99" s="251"/>
      <c r="BQ99" s="251"/>
      <c r="BR99" s="251"/>
      <c r="BS99" s="251"/>
      <c r="BT99" s="251"/>
      <c r="BU99" s="251"/>
      <c r="BV99" s="251"/>
      <c r="BW99" s="251"/>
      <c r="BX99" s="251"/>
      <c r="BY99" s="251"/>
      <c r="BZ99" s="251"/>
      <c r="CA99" s="251"/>
      <c r="CB99" s="251"/>
      <c r="CC99" s="251"/>
      <c r="CD99" s="251"/>
      <c r="CE99" s="251"/>
      <c r="CF99" s="251"/>
      <c r="CG99" s="251"/>
      <c r="CH99" s="251"/>
      <c r="CI99" s="251"/>
      <c r="CJ99" s="251"/>
      <c r="CK99" s="251"/>
      <c r="CL99" s="251"/>
      <c r="CM99" s="251"/>
      <c r="CN99" s="251"/>
      <c r="CO99" s="251"/>
      <c r="CP99" s="251"/>
      <c r="CQ99" s="251"/>
      <c r="CR99" s="251"/>
      <c r="CS99" s="251"/>
      <c r="CT99" s="251"/>
      <c r="CU99" s="251"/>
      <c r="CV99" s="251"/>
      <c r="CW99" s="251"/>
      <c r="CX99" s="251"/>
      <c r="CY99" s="251"/>
      <c r="CZ99" s="251"/>
      <c r="DA99" s="251"/>
      <c r="DB99" s="251"/>
      <c r="DC99" s="251"/>
      <c r="DD99" s="251"/>
      <c r="DE99" s="251"/>
      <c r="DF99" s="251"/>
      <c r="DG99" s="251"/>
      <c r="DH99" s="251"/>
      <c r="DI99" s="251"/>
      <c r="DJ99" s="251"/>
      <c r="DK99" s="251"/>
      <c r="DL99" s="251"/>
      <c r="DM99" s="251"/>
      <c r="DN99" s="251"/>
      <c r="DO99" s="251"/>
      <c r="DP99" s="251"/>
      <c r="DQ99" s="251"/>
      <c r="DR99" s="251"/>
      <c r="DS99" s="251"/>
      <c r="DT99" s="251"/>
      <c r="DU99" s="251"/>
      <c r="DV99" s="251"/>
      <c r="DW99" s="251"/>
      <c r="DX99" s="251"/>
      <c r="DY99" s="251"/>
      <c r="DZ99" s="251"/>
      <c r="EA99" s="251"/>
      <c r="EB99" s="251"/>
      <c r="EC99" s="251"/>
      <c r="ED99" s="251"/>
      <c r="EE99" s="251"/>
      <c r="EF99" s="251"/>
      <c r="EG99" s="251"/>
      <c r="EH99" s="251"/>
      <c r="EI99" s="251"/>
      <c r="EJ99" s="251"/>
      <c r="EK99" s="251"/>
      <c r="EL99" s="251"/>
      <c r="EM99" s="251"/>
      <c r="EN99" s="251"/>
      <c r="EO99" s="251"/>
      <c r="EP99" s="251"/>
      <c r="EQ99" s="251"/>
      <c r="ER99" s="251"/>
      <c r="ES99" s="251"/>
      <c r="ET99" s="251"/>
      <c r="EU99" s="251"/>
      <c r="EV99" s="251"/>
      <c r="EW99" s="251"/>
      <c r="EX99" s="251"/>
      <c r="EY99" s="251"/>
      <c r="EZ99" s="251"/>
      <c r="FA99" s="251"/>
      <c r="FB99" s="251"/>
      <c r="FC99" s="251"/>
      <c r="FD99" s="251"/>
      <c r="FE99" s="251"/>
      <c r="FF99" s="251"/>
      <c r="FG99" s="251"/>
      <c r="FH99" s="251"/>
      <c r="FI99" s="251"/>
      <c r="FJ99" s="251"/>
      <c r="FK99" s="251"/>
      <c r="FL99" s="251"/>
      <c r="FM99" s="251"/>
      <c r="FN99" s="251"/>
      <c r="FO99" s="251"/>
      <c r="FP99" s="251"/>
      <c r="FQ99" s="251"/>
      <c r="FR99" s="251"/>
      <c r="FS99" s="251"/>
      <c r="FT99" s="251"/>
      <c r="FU99" s="251"/>
      <c r="FV99" s="251"/>
      <c r="FW99" s="251"/>
      <c r="FX99" s="251"/>
      <c r="FY99" s="251"/>
      <c r="FZ99" s="251"/>
      <c r="GA99" s="251"/>
      <c r="GB99" s="251"/>
      <c r="GC99" s="251"/>
      <c r="GD99" s="251"/>
      <c r="GE99" s="251"/>
      <c r="GF99" s="251"/>
      <c r="GG99" s="251"/>
      <c r="GH99" s="251"/>
      <c r="GI99" s="251"/>
      <c r="GJ99" s="251"/>
      <c r="GK99" s="251"/>
      <c r="GL99" s="251"/>
      <c r="GM99" s="251"/>
      <c r="GN99" s="251"/>
      <c r="GO99" s="251"/>
      <c r="GP99" s="251"/>
      <c r="GQ99" s="251"/>
      <c r="GR99" s="251"/>
      <c r="GS99" s="251"/>
      <c r="GT99" s="251"/>
      <c r="GU99" s="251"/>
      <c r="GV99" s="251"/>
      <c r="GW99" s="251"/>
      <c r="GX99" s="251"/>
      <c r="GY99" s="251"/>
      <c r="GZ99" s="251"/>
      <c r="HA99" s="251"/>
      <c r="HB99" s="251"/>
      <c r="HC99" s="251"/>
      <c r="HD99" s="251"/>
      <c r="HE99" s="251"/>
      <c r="HF99" s="251"/>
      <c r="HG99" s="251"/>
      <c r="HH99" s="251"/>
      <c r="HI99" s="251"/>
      <c r="HJ99" s="251"/>
      <c r="HK99" s="251"/>
      <c r="HL99" s="251"/>
      <c r="HM99" s="251"/>
      <c r="HN99" s="251"/>
      <c r="HO99" s="251"/>
      <c r="HP99" s="251"/>
      <c r="HQ99" s="251"/>
      <c r="HR99" s="251"/>
      <c r="HS99" s="251"/>
      <c r="HT99" s="251"/>
      <c r="HU99" s="251"/>
      <c r="HV99" s="251"/>
      <c r="HW99" s="251"/>
      <c r="HX99" s="251"/>
      <c r="HY99" s="251"/>
      <c r="HZ99" s="251"/>
      <c r="IA99" s="251"/>
      <c r="IB99" s="251"/>
      <c r="IC99" s="251"/>
      <c r="ID99" s="251"/>
      <c r="IE99" s="251"/>
      <c r="IF99" s="251"/>
      <c r="IG99" s="251"/>
      <c r="IH99" s="251"/>
      <c r="II99" s="251"/>
      <c r="IJ99" s="251"/>
      <c r="IK99" s="251"/>
      <c r="IL99" s="251"/>
      <c r="IM99" s="251"/>
      <c r="IN99" s="251"/>
    </row>
    <row r="100" spans="1:248" s="228" customFormat="1" ht="112.5">
      <c r="A100" s="514" t="s">
        <v>300</v>
      </c>
      <c r="B100" s="102" t="s">
        <v>121</v>
      </c>
      <c r="C100" s="247" t="s">
        <v>149</v>
      </c>
      <c r="D100" s="102" t="s">
        <v>172</v>
      </c>
      <c r="E100" s="576" t="s">
        <v>217</v>
      </c>
      <c r="F100" s="537" t="s">
        <v>189</v>
      </c>
      <c r="G100" s="102"/>
      <c r="H100" s="472">
        <f>+H101</f>
        <v>23</v>
      </c>
      <c r="I100" s="9"/>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1"/>
      <c r="AZ100" s="251"/>
      <c r="BA100" s="251"/>
      <c r="BB100" s="251"/>
      <c r="BC100" s="251"/>
      <c r="BD100" s="251"/>
      <c r="BE100" s="251"/>
      <c r="BF100" s="251"/>
      <c r="BG100" s="251"/>
      <c r="BH100" s="251"/>
      <c r="BI100" s="251"/>
      <c r="BJ100" s="251"/>
      <c r="BK100" s="251"/>
      <c r="BL100" s="251"/>
      <c r="BM100" s="251"/>
      <c r="BN100" s="251"/>
      <c r="BO100" s="251"/>
      <c r="BP100" s="251"/>
      <c r="BQ100" s="251"/>
      <c r="BR100" s="251"/>
      <c r="BS100" s="251"/>
      <c r="BT100" s="251"/>
      <c r="BU100" s="251"/>
      <c r="BV100" s="251"/>
      <c r="BW100" s="251"/>
      <c r="BX100" s="251"/>
      <c r="BY100" s="251"/>
      <c r="BZ100" s="251"/>
      <c r="CA100" s="251"/>
      <c r="CB100" s="251"/>
      <c r="CC100" s="251"/>
      <c r="CD100" s="251"/>
      <c r="CE100" s="251"/>
      <c r="CF100" s="251"/>
      <c r="CG100" s="251"/>
      <c r="CH100" s="251"/>
      <c r="CI100" s="251"/>
      <c r="CJ100" s="251"/>
      <c r="CK100" s="251"/>
      <c r="CL100" s="251"/>
      <c r="CM100" s="251"/>
      <c r="CN100" s="251"/>
      <c r="CO100" s="251"/>
      <c r="CP100" s="251"/>
      <c r="CQ100" s="251"/>
      <c r="CR100" s="251"/>
      <c r="CS100" s="251"/>
      <c r="CT100" s="251"/>
      <c r="CU100" s="251"/>
      <c r="CV100" s="251"/>
      <c r="CW100" s="251"/>
      <c r="CX100" s="251"/>
      <c r="CY100" s="251"/>
      <c r="CZ100" s="251"/>
      <c r="DA100" s="251"/>
      <c r="DB100" s="251"/>
      <c r="DC100" s="251"/>
      <c r="DD100" s="251"/>
      <c r="DE100" s="251"/>
      <c r="DF100" s="251"/>
      <c r="DG100" s="251"/>
      <c r="DH100" s="251"/>
      <c r="DI100" s="251"/>
      <c r="DJ100" s="251"/>
      <c r="DK100" s="251"/>
      <c r="DL100" s="251"/>
      <c r="DM100" s="251"/>
      <c r="DN100" s="251"/>
      <c r="DO100" s="251"/>
      <c r="DP100" s="251"/>
      <c r="DQ100" s="251"/>
      <c r="DR100" s="251"/>
      <c r="DS100" s="251"/>
      <c r="DT100" s="251"/>
      <c r="DU100" s="251"/>
      <c r="DV100" s="251"/>
      <c r="DW100" s="251"/>
      <c r="DX100" s="251"/>
      <c r="DY100" s="251"/>
      <c r="DZ100" s="251"/>
      <c r="EA100" s="251"/>
      <c r="EB100" s="251"/>
      <c r="EC100" s="251"/>
      <c r="ED100" s="251"/>
      <c r="EE100" s="251"/>
      <c r="EF100" s="251"/>
      <c r="EG100" s="251"/>
      <c r="EH100" s="251"/>
      <c r="EI100" s="251"/>
      <c r="EJ100" s="251"/>
      <c r="EK100" s="251"/>
      <c r="EL100" s="251"/>
      <c r="EM100" s="251"/>
      <c r="EN100" s="251"/>
      <c r="EO100" s="251"/>
      <c r="EP100" s="251"/>
      <c r="EQ100" s="251"/>
      <c r="ER100" s="251"/>
      <c r="ES100" s="251"/>
      <c r="ET100" s="251"/>
      <c r="EU100" s="251"/>
      <c r="EV100" s="251"/>
      <c r="EW100" s="251"/>
      <c r="EX100" s="251"/>
      <c r="EY100" s="251"/>
      <c r="EZ100" s="251"/>
      <c r="FA100" s="251"/>
      <c r="FB100" s="251"/>
      <c r="FC100" s="251"/>
      <c r="FD100" s="251"/>
      <c r="FE100" s="251"/>
      <c r="FF100" s="251"/>
      <c r="FG100" s="251"/>
      <c r="FH100" s="251"/>
      <c r="FI100" s="251"/>
      <c r="FJ100" s="251"/>
      <c r="FK100" s="251"/>
      <c r="FL100" s="251"/>
      <c r="FM100" s="251"/>
      <c r="FN100" s="251"/>
      <c r="FO100" s="251"/>
      <c r="FP100" s="251"/>
      <c r="FQ100" s="251"/>
      <c r="FR100" s="251"/>
      <c r="FS100" s="251"/>
      <c r="FT100" s="251"/>
      <c r="FU100" s="251"/>
      <c r="FV100" s="251"/>
      <c r="FW100" s="251"/>
      <c r="FX100" s="251"/>
      <c r="FY100" s="251"/>
      <c r="FZ100" s="251"/>
      <c r="GA100" s="251"/>
      <c r="GB100" s="251"/>
      <c r="GC100" s="251"/>
      <c r="GD100" s="251"/>
      <c r="GE100" s="251"/>
      <c r="GF100" s="251"/>
      <c r="GG100" s="251"/>
      <c r="GH100" s="251"/>
      <c r="GI100" s="251"/>
      <c r="GJ100" s="251"/>
      <c r="GK100" s="251"/>
      <c r="GL100" s="251"/>
      <c r="GM100" s="251"/>
      <c r="GN100" s="251"/>
      <c r="GO100" s="251"/>
      <c r="GP100" s="251"/>
      <c r="GQ100" s="251"/>
      <c r="GR100" s="251"/>
      <c r="GS100" s="251"/>
      <c r="GT100" s="251"/>
      <c r="GU100" s="251"/>
      <c r="GV100" s="251"/>
      <c r="GW100" s="251"/>
      <c r="GX100" s="251"/>
      <c r="GY100" s="251"/>
      <c r="GZ100" s="251"/>
      <c r="HA100" s="251"/>
      <c r="HB100" s="251"/>
      <c r="HC100" s="251"/>
      <c r="HD100" s="251"/>
      <c r="HE100" s="251"/>
      <c r="HF100" s="251"/>
      <c r="HG100" s="251"/>
      <c r="HH100" s="251"/>
      <c r="HI100" s="251"/>
      <c r="HJ100" s="251"/>
      <c r="HK100" s="251"/>
      <c r="HL100" s="251"/>
      <c r="HM100" s="251"/>
      <c r="HN100" s="251"/>
      <c r="HO100" s="251"/>
      <c r="HP100" s="251"/>
      <c r="HQ100" s="251"/>
      <c r="HR100" s="251"/>
      <c r="HS100" s="251"/>
      <c r="HT100" s="251"/>
      <c r="HU100" s="251"/>
      <c r="HV100" s="251"/>
      <c r="HW100" s="251"/>
      <c r="HX100" s="251"/>
      <c r="HY100" s="251"/>
      <c r="HZ100" s="251"/>
      <c r="IA100" s="251"/>
      <c r="IB100" s="251"/>
      <c r="IC100" s="251"/>
      <c r="ID100" s="251"/>
      <c r="IE100" s="251"/>
      <c r="IF100" s="251"/>
      <c r="IG100" s="251"/>
      <c r="IH100" s="251"/>
      <c r="II100" s="251"/>
      <c r="IJ100" s="251"/>
      <c r="IK100" s="251"/>
      <c r="IL100" s="251"/>
      <c r="IM100" s="251"/>
      <c r="IN100" s="251"/>
    </row>
    <row r="101" spans="1:248" s="228" customFormat="1" ht="56.25">
      <c r="A101" s="193" t="s">
        <v>219</v>
      </c>
      <c r="B101" s="42" t="s">
        <v>121</v>
      </c>
      <c r="C101" s="542" t="s">
        <v>149</v>
      </c>
      <c r="D101" s="107" t="s">
        <v>172</v>
      </c>
      <c r="E101" s="578" t="s">
        <v>217</v>
      </c>
      <c r="F101" s="613" t="s">
        <v>218</v>
      </c>
      <c r="G101" s="42"/>
      <c r="H101" s="460">
        <f>+H102</f>
        <v>23</v>
      </c>
      <c r="I101" s="9"/>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S101" s="251"/>
      <c r="CT101" s="251"/>
      <c r="CU101" s="251"/>
      <c r="CV101" s="251"/>
      <c r="CW101" s="251"/>
      <c r="CX101" s="251"/>
      <c r="CY101" s="251"/>
      <c r="CZ101" s="251"/>
      <c r="DA101" s="251"/>
      <c r="DB101" s="251"/>
      <c r="DC101" s="251"/>
      <c r="DD101" s="251"/>
      <c r="DE101" s="251"/>
      <c r="DF101" s="251"/>
      <c r="DG101" s="251"/>
      <c r="DH101" s="251"/>
      <c r="DI101" s="251"/>
      <c r="DJ101" s="251"/>
      <c r="DK101" s="251"/>
      <c r="DL101" s="251"/>
      <c r="DM101" s="251"/>
      <c r="DN101" s="251"/>
      <c r="DO101" s="251"/>
      <c r="DP101" s="251"/>
      <c r="DQ101" s="251"/>
      <c r="DR101" s="251"/>
      <c r="DS101" s="251"/>
      <c r="DT101" s="251"/>
      <c r="DU101" s="251"/>
      <c r="DV101" s="251"/>
      <c r="DW101" s="251"/>
      <c r="DX101" s="251"/>
      <c r="DY101" s="251"/>
      <c r="DZ101" s="251"/>
      <c r="EA101" s="251"/>
      <c r="EB101" s="251"/>
      <c r="EC101" s="251"/>
      <c r="ED101" s="251"/>
      <c r="EE101" s="251"/>
      <c r="EF101" s="251"/>
      <c r="EG101" s="251"/>
      <c r="EH101" s="251"/>
      <c r="EI101" s="251"/>
      <c r="EJ101" s="251"/>
      <c r="EK101" s="251"/>
      <c r="EL101" s="251"/>
      <c r="EM101" s="251"/>
      <c r="EN101" s="251"/>
      <c r="EO101" s="251"/>
      <c r="EP101" s="251"/>
      <c r="EQ101" s="251"/>
      <c r="ER101" s="251"/>
      <c r="ES101" s="251"/>
      <c r="ET101" s="251"/>
      <c r="EU101" s="251"/>
      <c r="EV101" s="251"/>
      <c r="EW101" s="251"/>
      <c r="EX101" s="251"/>
      <c r="EY101" s="251"/>
      <c r="EZ101" s="251"/>
      <c r="FA101" s="251"/>
      <c r="FB101" s="251"/>
      <c r="FC101" s="251"/>
      <c r="FD101" s="251"/>
      <c r="FE101" s="251"/>
      <c r="FF101" s="251"/>
      <c r="FG101" s="251"/>
      <c r="FH101" s="251"/>
      <c r="FI101" s="251"/>
      <c r="FJ101" s="251"/>
      <c r="FK101" s="251"/>
      <c r="FL101" s="251"/>
      <c r="FM101" s="251"/>
      <c r="FN101" s="251"/>
      <c r="FO101" s="251"/>
      <c r="FP101" s="251"/>
      <c r="FQ101" s="251"/>
      <c r="FR101" s="251"/>
      <c r="FS101" s="251"/>
      <c r="FT101" s="251"/>
      <c r="FU101" s="251"/>
      <c r="FV101" s="251"/>
      <c r="FW101" s="251"/>
      <c r="FX101" s="251"/>
      <c r="FY101" s="251"/>
      <c r="FZ101" s="251"/>
      <c r="GA101" s="251"/>
      <c r="GB101" s="251"/>
      <c r="GC101" s="251"/>
      <c r="GD101" s="251"/>
      <c r="GE101" s="251"/>
      <c r="GF101" s="251"/>
      <c r="GG101" s="251"/>
      <c r="GH101" s="251"/>
      <c r="GI101" s="251"/>
      <c r="GJ101" s="251"/>
      <c r="GK101" s="251"/>
      <c r="GL101" s="251"/>
      <c r="GM101" s="251"/>
      <c r="GN101" s="251"/>
      <c r="GO101" s="251"/>
      <c r="GP101" s="251"/>
      <c r="GQ101" s="251"/>
      <c r="GR101" s="251"/>
      <c r="GS101" s="251"/>
      <c r="GT101" s="251"/>
      <c r="GU101" s="251"/>
      <c r="GV101" s="251"/>
      <c r="GW101" s="251"/>
      <c r="GX101" s="251"/>
      <c r="GY101" s="251"/>
      <c r="GZ101" s="251"/>
      <c r="HA101" s="251"/>
      <c r="HB101" s="251"/>
      <c r="HC101" s="251"/>
      <c r="HD101" s="251"/>
      <c r="HE101" s="251"/>
      <c r="HF101" s="251"/>
      <c r="HG101" s="251"/>
      <c r="HH101" s="251"/>
      <c r="HI101" s="251"/>
      <c r="HJ101" s="251"/>
      <c r="HK101" s="251"/>
      <c r="HL101" s="251"/>
      <c r="HM101" s="251"/>
      <c r="HN101" s="251"/>
      <c r="HO101" s="251"/>
      <c r="HP101" s="251"/>
      <c r="HQ101" s="251"/>
      <c r="HR101" s="251"/>
      <c r="HS101" s="251"/>
      <c r="HT101" s="251"/>
      <c r="HU101" s="251"/>
      <c r="HV101" s="251"/>
      <c r="HW101" s="251"/>
      <c r="HX101" s="251"/>
      <c r="HY101" s="251"/>
      <c r="HZ101" s="251"/>
      <c r="IA101" s="251"/>
      <c r="IB101" s="251"/>
      <c r="IC101" s="251"/>
      <c r="ID101" s="251"/>
      <c r="IE101" s="251"/>
      <c r="IF101" s="251"/>
      <c r="IG101" s="251"/>
      <c r="IH101" s="251"/>
      <c r="II101" s="251"/>
      <c r="IJ101" s="251"/>
      <c r="IK101" s="251"/>
      <c r="IL101" s="251"/>
      <c r="IM101" s="251"/>
      <c r="IN101" s="251"/>
    </row>
    <row r="102" spans="1:248" s="291" customFormat="1" ht="19.5">
      <c r="A102" s="146" t="s">
        <v>130</v>
      </c>
      <c r="B102" s="16" t="s">
        <v>121</v>
      </c>
      <c r="C102" s="543" t="s">
        <v>149</v>
      </c>
      <c r="D102" s="103" t="s">
        <v>172</v>
      </c>
      <c r="E102" s="577" t="s">
        <v>217</v>
      </c>
      <c r="F102" s="616" t="s">
        <v>218</v>
      </c>
      <c r="G102" s="16" t="s">
        <v>131</v>
      </c>
      <c r="H102" s="461">
        <v>23</v>
      </c>
      <c r="I102" s="9"/>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90"/>
      <c r="AN102" s="290"/>
      <c r="AO102" s="290"/>
      <c r="AP102" s="290"/>
      <c r="AQ102" s="290"/>
      <c r="AR102" s="290"/>
      <c r="AS102" s="290"/>
      <c r="AT102" s="290"/>
      <c r="AU102" s="290"/>
      <c r="AV102" s="290"/>
      <c r="AW102" s="290"/>
      <c r="AX102" s="290"/>
      <c r="AY102" s="290"/>
      <c r="AZ102" s="290"/>
      <c r="BA102" s="290"/>
      <c r="BB102" s="290"/>
      <c r="BC102" s="290"/>
      <c r="BD102" s="290"/>
      <c r="BE102" s="290"/>
      <c r="BF102" s="290"/>
      <c r="BG102" s="290"/>
      <c r="BH102" s="290"/>
      <c r="BI102" s="290"/>
      <c r="BJ102" s="290"/>
      <c r="BK102" s="290"/>
      <c r="BL102" s="290"/>
      <c r="BM102" s="290"/>
      <c r="BN102" s="290"/>
      <c r="BO102" s="290"/>
      <c r="BP102" s="290"/>
      <c r="BQ102" s="290"/>
      <c r="BR102" s="290"/>
      <c r="BS102" s="290"/>
      <c r="BT102" s="290"/>
      <c r="BU102" s="290"/>
      <c r="BV102" s="290"/>
      <c r="BW102" s="290"/>
      <c r="BX102" s="290"/>
      <c r="BY102" s="290"/>
      <c r="BZ102" s="290"/>
      <c r="CA102" s="290"/>
      <c r="CB102" s="290"/>
      <c r="CC102" s="290"/>
      <c r="CD102" s="290"/>
      <c r="CE102" s="290"/>
      <c r="CF102" s="290"/>
      <c r="CG102" s="290"/>
      <c r="CH102" s="290"/>
      <c r="CI102" s="290"/>
      <c r="CJ102" s="290"/>
      <c r="CK102" s="290"/>
      <c r="CL102" s="290"/>
      <c r="CM102" s="290"/>
      <c r="CN102" s="290"/>
      <c r="CO102" s="290"/>
      <c r="CP102" s="290"/>
      <c r="CQ102" s="290"/>
      <c r="CR102" s="290"/>
      <c r="CS102" s="290"/>
      <c r="CT102" s="290"/>
      <c r="CU102" s="290"/>
      <c r="CV102" s="290"/>
      <c r="CW102" s="290"/>
      <c r="CX102" s="290"/>
      <c r="CY102" s="290"/>
      <c r="CZ102" s="290"/>
      <c r="DA102" s="290"/>
      <c r="DB102" s="290"/>
      <c r="DC102" s="290"/>
      <c r="DD102" s="290"/>
      <c r="DE102" s="290"/>
      <c r="DF102" s="290"/>
      <c r="DG102" s="290"/>
      <c r="DH102" s="290"/>
      <c r="DI102" s="290"/>
      <c r="DJ102" s="290"/>
      <c r="DK102" s="290"/>
      <c r="DL102" s="290"/>
      <c r="DM102" s="290"/>
      <c r="DN102" s="290"/>
      <c r="DO102" s="290"/>
      <c r="DP102" s="290"/>
      <c r="DQ102" s="290"/>
      <c r="DR102" s="290"/>
      <c r="DS102" s="290"/>
      <c r="DT102" s="290"/>
      <c r="DU102" s="290"/>
      <c r="DV102" s="290"/>
      <c r="DW102" s="290"/>
      <c r="DX102" s="290"/>
      <c r="DY102" s="290"/>
      <c r="DZ102" s="290"/>
      <c r="EA102" s="290"/>
      <c r="EB102" s="290"/>
      <c r="EC102" s="290"/>
      <c r="ED102" s="290"/>
      <c r="EE102" s="290"/>
      <c r="EF102" s="290"/>
      <c r="EG102" s="290"/>
      <c r="EH102" s="290"/>
      <c r="EI102" s="290"/>
      <c r="EJ102" s="290"/>
      <c r="EK102" s="290"/>
      <c r="EL102" s="290"/>
      <c r="EM102" s="290"/>
      <c r="EN102" s="290"/>
      <c r="EO102" s="290"/>
      <c r="EP102" s="290"/>
      <c r="EQ102" s="290"/>
      <c r="ER102" s="290"/>
      <c r="ES102" s="290"/>
      <c r="ET102" s="290"/>
      <c r="EU102" s="290"/>
      <c r="EV102" s="290"/>
      <c r="EW102" s="290"/>
      <c r="EX102" s="290"/>
      <c r="EY102" s="290"/>
      <c r="EZ102" s="290"/>
      <c r="FA102" s="290"/>
      <c r="FB102" s="290"/>
      <c r="FC102" s="290"/>
      <c r="FD102" s="290"/>
      <c r="FE102" s="290"/>
      <c r="FF102" s="290"/>
      <c r="FG102" s="290"/>
      <c r="FH102" s="290"/>
      <c r="FI102" s="290"/>
      <c r="FJ102" s="290"/>
      <c r="FK102" s="290"/>
      <c r="FL102" s="290"/>
      <c r="FM102" s="290"/>
      <c r="FN102" s="290"/>
      <c r="FO102" s="290"/>
      <c r="FP102" s="290"/>
      <c r="FQ102" s="290"/>
      <c r="FR102" s="290"/>
      <c r="FS102" s="290"/>
      <c r="FT102" s="290"/>
      <c r="FU102" s="290"/>
      <c r="FV102" s="290"/>
      <c r="FW102" s="290"/>
      <c r="FX102" s="290"/>
      <c r="FY102" s="290"/>
      <c r="FZ102" s="290"/>
      <c r="GA102" s="290"/>
      <c r="GB102" s="290"/>
      <c r="GC102" s="290"/>
      <c r="GD102" s="290"/>
      <c r="GE102" s="290"/>
      <c r="GF102" s="290"/>
      <c r="GG102" s="290"/>
      <c r="GH102" s="290"/>
      <c r="GI102" s="290"/>
      <c r="GJ102" s="290"/>
      <c r="GK102" s="290"/>
      <c r="GL102" s="290"/>
      <c r="GM102" s="290"/>
      <c r="GN102" s="290"/>
      <c r="GO102" s="290"/>
      <c r="GP102" s="290"/>
      <c r="GQ102" s="290"/>
      <c r="GR102" s="290"/>
      <c r="GS102" s="290"/>
      <c r="GT102" s="290"/>
      <c r="GU102" s="290"/>
      <c r="GV102" s="290"/>
      <c r="GW102" s="290"/>
      <c r="GX102" s="290"/>
      <c r="GY102" s="290"/>
      <c r="GZ102" s="290"/>
      <c r="HA102" s="290"/>
      <c r="HB102" s="290"/>
      <c r="HC102" s="290"/>
      <c r="HD102" s="290"/>
      <c r="HE102" s="290"/>
      <c r="HF102" s="290"/>
      <c r="HG102" s="290"/>
      <c r="HH102" s="290"/>
      <c r="HI102" s="290"/>
      <c r="HJ102" s="290"/>
      <c r="HK102" s="290"/>
      <c r="HL102" s="290"/>
      <c r="HM102" s="290"/>
      <c r="HN102" s="290"/>
      <c r="HO102" s="290"/>
      <c r="HP102" s="290"/>
      <c r="HQ102" s="290"/>
      <c r="HR102" s="290"/>
      <c r="HS102" s="290"/>
      <c r="HT102" s="290"/>
      <c r="HU102" s="290"/>
      <c r="HV102" s="290"/>
      <c r="HW102" s="290"/>
      <c r="HX102" s="290"/>
      <c r="HY102" s="290"/>
      <c r="HZ102" s="290"/>
      <c r="IA102" s="290"/>
      <c r="IB102" s="290"/>
      <c r="IC102" s="290"/>
      <c r="ID102" s="290"/>
      <c r="IE102" s="290"/>
      <c r="IF102" s="290"/>
      <c r="IG102" s="290"/>
      <c r="IH102" s="290"/>
      <c r="II102" s="290"/>
      <c r="IJ102" s="290"/>
      <c r="IK102" s="290"/>
      <c r="IL102" s="290"/>
      <c r="IM102" s="290"/>
      <c r="IN102" s="290"/>
    </row>
    <row r="103" spans="1:249" s="224" customFormat="1" ht="18.75">
      <c r="A103" s="523" t="s">
        <v>153</v>
      </c>
      <c r="B103" s="93" t="s">
        <v>121</v>
      </c>
      <c r="C103" s="538" t="s">
        <v>149</v>
      </c>
      <c r="D103" s="93">
        <v>14</v>
      </c>
      <c r="E103" s="94"/>
      <c r="F103" s="95"/>
      <c r="G103" s="93"/>
      <c r="H103" s="450">
        <f>+H104</f>
        <v>45.7</v>
      </c>
      <c r="I103" s="9"/>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1"/>
      <c r="BU103" s="251"/>
      <c r="BV103" s="251"/>
      <c r="BW103" s="251"/>
      <c r="BX103" s="251"/>
      <c r="BY103" s="251"/>
      <c r="BZ103" s="251"/>
      <c r="CA103" s="251"/>
      <c r="CB103" s="251"/>
      <c r="CC103" s="251"/>
      <c r="CD103" s="251"/>
      <c r="CE103" s="251"/>
      <c r="CF103" s="251"/>
      <c r="CG103" s="251"/>
      <c r="CH103" s="251"/>
      <c r="CI103" s="251"/>
      <c r="CJ103" s="251"/>
      <c r="CK103" s="251"/>
      <c r="CL103" s="251"/>
      <c r="CM103" s="251"/>
      <c r="CN103" s="251"/>
      <c r="CO103" s="251"/>
      <c r="CP103" s="251"/>
      <c r="CQ103" s="251"/>
      <c r="CR103" s="251"/>
      <c r="CS103" s="251"/>
      <c r="CT103" s="251"/>
      <c r="CU103" s="251"/>
      <c r="CV103" s="251"/>
      <c r="CW103" s="251"/>
      <c r="CX103" s="251"/>
      <c r="CY103" s="251"/>
      <c r="CZ103" s="251"/>
      <c r="DA103" s="251"/>
      <c r="DB103" s="251"/>
      <c r="DC103" s="251"/>
      <c r="DD103" s="251"/>
      <c r="DE103" s="251"/>
      <c r="DF103" s="251"/>
      <c r="DG103" s="251"/>
      <c r="DH103" s="251"/>
      <c r="DI103" s="251"/>
      <c r="DJ103" s="251"/>
      <c r="DK103" s="251"/>
      <c r="DL103" s="251"/>
      <c r="DM103" s="251"/>
      <c r="DN103" s="251"/>
      <c r="DO103" s="251"/>
      <c r="DP103" s="251"/>
      <c r="DQ103" s="251"/>
      <c r="DR103" s="251"/>
      <c r="DS103" s="251"/>
      <c r="DT103" s="251"/>
      <c r="DU103" s="251"/>
      <c r="DV103" s="251"/>
      <c r="DW103" s="251"/>
      <c r="DX103" s="251"/>
      <c r="DY103" s="251"/>
      <c r="DZ103" s="251"/>
      <c r="EA103" s="251"/>
      <c r="EB103" s="251"/>
      <c r="EC103" s="251"/>
      <c r="ED103" s="251"/>
      <c r="EE103" s="251"/>
      <c r="EF103" s="251"/>
      <c r="EG103" s="251"/>
      <c r="EH103" s="251"/>
      <c r="EI103" s="251"/>
      <c r="EJ103" s="251"/>
      <c r="EK103" s="251"/>
      <c r="EL103" s="251"/>
      <c r="EM103" s="251"/>
      <c r="EN103" s="251"/>
      <c r="EO103" s="251"/>
      <c r="EP103" s="251"/>
      <c r="EQ103" s="251"/>
      <c r="ER103" s="251"/>
      <c r="ES103" s="251"/>
      <c r="ET103" s="251"/>
      <c r="EU103" s="251"/>
      <c r="EV103" s="251"/>
      <c r="EW103" s="251"/>
      <c r="EX103" s="251"/>
      <c r="EY103" s="251"/>
      <c r="EZ103" s="251"/>
      <c r="FA103" s="251"/>
      <c r="FB103" s="251"/>
      <c r="FC103" s="251"/>
      <c r="FD103" s="251"/>
      <c r="FE103" s="251"/>
      <c r="FF103" s="251"/>
      <c r="FG103" s="251"/>
      <c r="FH103" s="251"/>
      <c r="FI103" s="251"/>
      <c r="FJ103" s="251"/>
      <c r="FK103" s="251"/>
      <c r="FL103" s="251"/>
      <c r="FM103" s="251"/>
      <c r="FN103" s="251"/>
      <c r="FO103" s="251"/>
      <c r="FP103" s="251"/>
      <c r="FQ103" s="251"/>
      <c r="FR103" s="251"/>
      <c r="FS103" s="251"/>
      <c r="FT103" s="251"/>
      <c r="FU103" s="251"/>
      <c r="FV103" s="251"/>
      <c r="FW103" s="251"/>
      <c r="FX103" s="251"/>
      <c r="FY103" s="251"/>
      <c r="FZ103" s="251"/>
      <c r="GA103" s="251"/>
      <c r="GB103" s="251"/>
      <c r="GC103" s="251"/>
      <c r="GD103" s="251"/>
      <c r="GE103" s="251"/>
      <c r="GF103" s="251"/>
      <c r="GG103" s="251"/>
      <c r="GH103" s="251"/>
      <c r="GI103" s="251"/>
      <c r="GJ103" s="251"/>
      <c r="GK103" s="251"/>
      <c r="GL103" s="251"/>
      <c r="GM103" s="251"/>
      <c r="GN103" s="251"/>
      <c r="GO103" s="251"/>
      <c r="GP103" s="251"/>
      <c r="GQ103" s="251"/>
      <c r="GR103" s="251"/>
      <c r="GS103" s="251"/>
      <c r="GT103" s="251"/>
      <c r="GU103" s="251"/>
      <c r="GV103" s="251"/>
      <c r="GW103" s="251"/>
      <c r="GX103" s="251"/>
      <c r="GY103" s="251"/>
      <c r="GZ103" s="251"/>
      <c r="HA103" s="251"/>
      <c r="HB103" s="251"/>
      <c r="HC103" s="251"/>
      <c r="HD103" s="251"/>
      <c r="HE103" s="251"/>
      <c r="HF103" s="251"/>
      <c r="HG103" s="251"/>
      <c r="HH103" s="251"/>
      <c r="HI103" s="251"/>
      <c r="HJ103" s="251"/>
      <c r="HK103" s="251"/>
      <c r="HL103" s="251"/>
      <c r="HM103" s="251"/>
      <c r="HN103" s="251"/>
      <c r="HO103" s="251"/>
      <c r="HP103" s="251"/>
      <c r="HQ103" s="251"/>
      <c r="HR103" s="251"/>
      <c r="HS103" s="251"/>
      <c r="HT103" s="251"/>
      <c r="HU103" s="251"/>
      <c r="HV103" s="251"/>
      <c r="HW103" s="251"/>
      <c r="HX103" s="251"/>
      <c r="HY103" s="251"/>
      <c r="HZ103" s="251"/>
      <c r="IA103" s="251"/>
      <c r="IB103" s="251"/>
      <c r="IC103" s="251"/>
      <c r="ID103" s="251"/>
      <c r="IE103" s="251"/>
      <c r="IF103" s="251"/>
      <c r="IG103" s="251"/>
      <c r="IH103" s="251"/>
      <c r="II103" s="251"/>
      <c r="IJ103" s="251"/>
      <c r="IK103" s="251"/>
      <c r="IL103" s="251"/>
      <c r="IM103" s="251"/>
      <c r="IN103" s="251"/>
      <c r="IO103" s="251"/>
    </row>
    <row r="104" spans="1:38" s="225" customFormat="1" ht="56.25">
      <c r="A104" s="524" t="s">
        <v>301</v>
      </c>
      <c r="B104" s="112" t="s">
        <v>121</v>
      </c>
      <c r="C104" s="139" t="s">
        <v>149</v>
      </c>
      <c r="D104" s="112">
        <v>14</v>
      </c>
      <c r="E104" s="575" t="s">
        <v>154</v>
      </c>
      <c r="F104" s="610" t="s">
        <v>189</v>
      </c>
      <c r="G104" s="112"/>
      <c r="H104" s="457">
        <f>+H105</f>
        <v>45.7</v>
      </c>
      <c r="I104" s="123"/>
      <c r="J104" s="224"/>
      <c r="K104" s="224"/>
      <c r="L104" s="224"/>
      <c r="M104" s="224"/>
      <c r="N104" s="224"/>
      <c r="O104" s="224"/>
      <c r="P104" s="224"/>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row>
    <row r="105" spans="1:38" s="205" customFormat="1" ht="75">
      <c r="A105" s="285" t="s">
        <v>302</v>
      </c>
      <c r="B105" s="109" t="s">
        <v>121</v>
      </c>
      <c r="C105" s="544" t="s">
        <v>149</v>
      </c>
      <c r="D105" s="109" t="s">
        <v>155</v>
      </c>
      <c r="E105" s="576" t="s">
        <v>213</v>
      </c>
      <c r="F105" s="537" t="s">
        <v>189</v>
      </c>
      <c r="G105" s="109"/>
      <c r="H105" s="459">
        <f>+H106+H108+H110+H112</f>
        <v>45.7</v>
      </c>
      <c r="I105" s="197"/>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4"/>
      <c r="AK105" s="204"/>
      <c r="AL105" s="204"/>
    </row>
    <row r="106" spans="1:9" s="251" customFormat="1" ht="37.5">
      <c r="A106" s="521" t="s">
        <v>215</v>
      </c>
      <c r="B106" s="97" t="s">
        <v>121</v>
      </c>
      <c r="C106" s="539" t="s">
        <v>149</v>
      </c>
      <c r="D106" s="97">
        <v>14</v>
      </c>
      <c r="E106" s="578" t="s">
        <v>213</v>
      </c>
      <c r="F106" s="613" t="s">
        <v>214</v>
      </c>
      <c r="G106" s="42"/>
      <c r="H106" s="460">
        <f>H107</f>
        <v>15</v>
      </c>
      <c r="I106" s="9"/>
    </row>
    <row r="107" spans="1:9" s="152" customFormat="1" ht="18.75">
      <c r="A107" s="499" t="s">
        <v>130</v>
      </c>
      <c r="B107" s="16" t="s">
        <v>121</v>
      </c>
      <c r="C107" s="545" t="s">
        <v>149</v>
      </c>
      <c r="D107" s="96">
        <v>14</v>
      </c>
      <c r="E107" s="579" t="s">
        <v>213</v>
      </c>
      <c r="F107" s="614" t="s">
        <v>214</v>
      </c>
      <c r="G107" s="16" t="s">
        <v>131</v>
      </c>
      <c r="H107" s="461">
        <v>15</v>
      </c>
      <c r="I107" s="105"/>
    </row>
    <row r="108" spans="1:9" s="152" customFormat="1" ht="56.25">
      <c r="A108" s="521" t="s">
        <v>350</v>
      </c>
      <c r="B108" s="97" t="s">
        <v>121</v>
      </c>
      <c r="C108" s="539" t="s">
        <v>149</v>
      </c>
      <c r="D108" s="97">
        <v>14</v>
      </c>
      <c r="E108" s="578" t="s">
        <v>213</v>
      </c>
      <c r="F108" s="613" t="s">
        <v>351</v>
      </c>
      <c r="G108" s="42"/>
      <c r="H108" s="460">
        <f>H109</f>
        <v>18.3</v>
      </c>
      <c r="I108" s="105"/>
    </row>
    <row r="109" spans="1:9" s="152" customFormat="1" ht="56.25">
      <c r="A109" s="499" t="s">
        <v>129</v>
      </c>
      <c r="B109" s="16" t="s">
        <v>121</v>
      </c>
      <c r="C109" s="545" t="s">
        <v>149</v>
      </c>
      <c r="D109" s="96">
        <v>14</v>
      </c>
      <c r="E109" s="579" t="s">
        <v>213</v>
      </c>
      <c r="F109" s="614" t="s">
        <v>351</v>
      </c>
      <c r="G109" s="16" t="s">
        <v>124</v>
      </c>
      <c r="H109" s="461">
        <v>18.3</v>
      </c>
      <c r="I109" s="105"/>
    </row>
    <row r="110" spans="1:9" s="152" customFormat="1" ht="56.25">
      <c r="A110" s="521" t="s">
        <v>354</v>
      </c>
      <c r="B110" s="97" t="s">
        <v>121</v>
      </c>
      <c r="C110" s="539" t="s">
        <v>149</v>
      </c>
      <c r="D110" s="97">
        <v>14</v>
      </c>
      <c r="E110" s="578" t="s">
        <v>213</v>
      </c>
      <c r="F110" s="613" t="s">
        <v>352</v>
      </c>
      <c r="G110" s="42"/>
      <c r="H110" s="460">
        <f>H111</f>
        <v>6.2</v>
      </c>
      <c r="I110" s="105"/>
    </row>
    <row r="111" spans="1:9" s="152" customFormat="1" ht="56.25">
      <c r="A111" s="499" t="s">
        <v>129</v>
      </c>
      <c r="B111" s="16" t="s">
        <v>121</v>
      </c>
      <c r="C111" s="545" t="s">
        <v>149</v>
      </c>
      <c r="D111" s="96">
        <v>14</v>
      </c>
      <c r="E111" s="579" t="s">
        <v>213</v>
      </c>
      <c r="F111" s="614" t="s">
        <v>352</v>
      </c>
      <c r="G111" s="16" t="s">
        <v>124</v>
      </c>
      <c r="H111" s="461">
        <v>6.2</v>
      </c>
      <c r="I111" s="105"/>
    </row>
    <row r="112" spans="1:9" s="152" customFormat="1" ht="75">
      <c r="A112" s="521" t="s">
        <v>360</v>
      </c>
      <c r="B112" s="97" t="s">
        <v>121</v>
      </c>
      <c r="C112" s="539" t="s">
        <v>149</v>
      </c>
      <c r="D112" s="97">
        <v>14</v>
      </c>
      <c r="E112" s="578" t="s">
        <v>213</v>
      </c>
      <c r="F112" s="613" t="s">
        <v>353</v>
      </c>
      <c r="G112" s="42"/>
      <c r="H112" s="460">
        <f>H113</f>
        <v>6.2</v>
      </c>
      <c r="I112" s="105"/>
    </row>
    <row r="113" spans="1:38" s="298" customFormat="1" ht="56.25">
      <c r="A113" s="499" t="s">
        <v>129</v>
      </c>
      <c r="B113" s="16" t="s">
        <v>121</v>
      </c>
      <c r="C113" s="545" t="s">
        <v>149</v>
      </c>
      <c r="D113" s="96">
        <v>14</v>
      </c>
      <c r="E113" s="579" t="s">
        <v>213</v>
      </c>
      <c r="F113" s="614" t="s">
        <v>353</v>
      </c>
      <c r="G113" s="16" t="s">
        <v>124</v>
      </c>
      <c r="H113" s="461">
        <v>6.2</v>
      </c>
      <c r="I113" s="13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row>
    <row r="114" spans="1:38" s="229" customFormat="1" ht="19.5">
      <c r="A114" s="525" t="s">
        <v>156</v>
      </c>
      <c r="B114" s="151" t="s">
        <v>121</v>
      </c>
      <c r="C114" s="215" t="s">
        <v>128</v>
      </c>
      <c r="D114" s="114"/>
      <c r="E114" s="114"/>
      <c r="F114" s="121"/>
      <c r="G114" s="215"/>
      <c r="H114" s="449">
        <f>+H127+H115+H122</f>
        <v>2863.071</v>
      </c>
      <c r="I114" s="29"/>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row>
    <row r="115" spans="1:9" s="228" customFormat="1" ht="19.5">
      <c r="A115" s="186" t="s">
        <v>355</v>
      </c>
      <c r="B115" s="27" t="s">
        <v>121</v>
      </c>
      <c r="C115" s="236" t="s">
        <v>128</v>
      </c>
      <c r="D115" s="119" t="s">
        <v>164</v>
      </c>
      <c r="E115" s="580"/>
      <c r="F115" s="617"/>
      <c r="G115" s="236"/>
      <c r="H115" s="455">
        <f>+H116</f>
        <v>18.3</v>
      </c>
      <c r="I115" s="29"/>
    </row>
    <row r="116" spans="1:9" s="228" customFormat="1" ht="75">
      <c r="A116" s="191" t="s">
        <v>356</v>
      </c>
      <c r="B116" s="110" t="s">
        <v>121</v>
      </c>
      <c r="C116" s="250" t="s">
        <v>128</v>
      </c>
      <c r="D116" s="249" t="s">
        <v>164</v>
      </c>
      <c r="E116" s="398" t="s">
        <v>357</v>
      </c>
      <c r="F116" s="610" t="s">
        <v>189</v>
      </c>
      <c r="G116" s="250"/>
      <c r="H116" s="457">
        <f>+H117</f>
        <v>18.3</v>
      </c>
      <c r="I116" s="29"/>
    </row>
    <row r="117" spans="1:9" s="228" customFormat="1" ht="93.75">
      <c r="A117" s="514" t="s">
        <v>359</v>
      </c>
      <c r="B117" s="102" t="s">
        <v>121</v>
      </c>
      <c r="C117" s="247" t="s">
        <v>128</v>
      </c>
      <c r="D117" s="252" t="s">
        <v>164</v>
      </c>
      <c r="E117" s="568" t="s">
        <v>358</v>
      </c>
      <c r="F117" s="607" t="s">
        <v>189</v>
      </c>
      <c r="G117" s="253"/>
      <c r="H117" s="462">
        <f>+H120+H118</f>
        <v>18.3</v>
      </c>
      <c r="I117" s="29"/>
    </row>
    <row r="118" spans="1:9" s="228" customFormat="1" ht="19.5" hidden="1">
      <c r="A118" s="113" t="s">
        <v>368</v>
      </c>
      <c r="B118" s="97" t="s">
        <v>121</v>
      </c>
      <c r="C118" s="256" t="s">
        <v>128</v>
      </c>
      <c r="D118" s="255" t="s">
        <v>164</v>
      </c>
      <c r="E118" s="69" t="s">
        <v>358</v>
      </c>
      <c r="F118" s="608">
        <v>1426</v>
      </c>
      <c r="G118" s="256"/>
      <c r="H118" s="463">
        <f>H119</f>
        <v>0</v>
      </c>
      <c r="I118" s="29"/>
    </row>
    <row r="119" spans="1:38" s="229" customFormat="1" ht="19.5" hidden="1">
      <c r="A119" s="30" t="s">
        <v>130</v>
      </c>
      <c r="B119" s="16" t="s">
        <v>121</v>
      </c>
      <c r="C119" s="16" t="s">
        <v>128</v>
      </c>
      <c r="D119" s="16" t="s">
        <v>164</v>
      </c>
      <c r="E119" s="581" t="s">
        <v>358</v>
      </c>
      <c r="F119" s="618">
        <v>1426</v>
      </c>
      <c r="G119" s="495" t="s">
        <v>131</v>
      </c>
      <c r="H119" s="461">
        <v>0</v>
      </c>
      <c r="I119" s="29"/>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row>
    <row r="120" spans="1:9" s="228" customFormat="1" ht="56.25">
      <c r="A120" s="113" t="s">
        <v>361</v>
      </c>
      <c r="B120" s="97" t="s">
        <v>121</v>
      </c>
      <c r="C120" s="256" t="s">
        <v>128</v>
      </c>
      <c r="D120" s="255" t="s">
        <v>164</v>
      </c>
      <c r="E120" s="69" t="s">
        <v>358</v>
      </c>
      <c r="F120" s="608">
        <v>1485</v>
      </c>
      <c r="G120" s="256"/>
      <c r="H120" s="463">
        <f>H121</f>
        <v>18.3</v>
      </c>
      <c r="I120" s="29"/>
    </row>
    <row r="121" spans="1:9" s="228" customFormat="1" ht="56.25">
      <c r="A121" s="664" t="s">
        <v>129</v>
      </c>
      <c r="B121" s="16" t="s">
        <v>121</v>
      </c>
      <c r="C121" s="495" t="s">
        <v>128</v>
      </c>
      <c r="D121" s="20" t="s">
        <v>164</v>
      </c>
      <c r="E121" s="582" t="s">
        <v>358</v>
      </c>
      <c r="F121" s="619">
        <v>1485</v>
      </c>
      <c r="G121" s="20" t="s">
        <v>124</v>
      </c>
      <c r="H121" s="461">
        <v>18.3</v>
      </c>
      <c r="I121" s="29"/>
    </row>
    <row r="122" spans="1:9" s="228" customFormat="1" ht="19.5">
      <c r="A122" s="186" t="s">
        <v>362</v>
      </c>
      <c r="B122" s="27" t="s">
        <v>121</v>
      </c>
      <c r="C122" s="236" t="s">
        <v>128</v>
      </c>
      <c r="D122" s="119" t="s">
        <v>337</v>
      </c>
      <c r="E122" s="580"/>
      <c r="F122" s="617"/>
      <c r="G122" s="236"/>
      <c r="H122" s="455">
        <f>+H123</f>
        <v>1456.241</v>
      </c>
      <c r="I122" s="29"/>
    </row>
    <row r="123" spans="1:9" s="228" customFormat="1" ht="56.25">
      <c r="A123" s="191" t="s">
        <v>365</v>
      </c>
      <c r="B123" s="110" t="s">
        <v>121</v>
      </c>
      <c r="C123" s="250" t="s">
        <v>128</v>
      </c>
      <c r="D123" s="249" t="s">
        <v>337</v>
      </c>
      <c r="E123" s="398" t="s">
        <v>357</v>
      </c>
      <c r="F123" s="610" t="s">
        <v>189</v>
      </c>
      <c r="G123" s="250"/>
      <c r="H123" s="457">
        <f>+H124</f>
        <v>1456.241</v>
      </c>
      <c r="I123" s="29"/>
    </row>
    <row r="124" spans="1:9" s="228" customFormat="1" ht="75">
      <c r="A124" s="514" t="s">
        <v>366</v>
      </c>
      <c r="B124" s="102" t="s">
        <v>121</v>
      </c>
      <c r="C124" s="247" t="s">
        <v>128</v>
      </c>
      <c r="D124" s="252" t="s">
        <v>337</v>
      </c>
      <c r="E124" s="568" t="s">
        <v>363</v>
      </c>
      <c r="F124" s="607" t="s">
        <v>189</v>
      </c>
      <c r="G124" s="253"/>
      <c r="H124" s="462">
        <f>+H125</f>
        <v>1456.241</v>
      </c>
      <c r="I124" s="29"/>
    </row>
    <row r="125" spans="1:9" s="228" customFormat="1" ht="131.25">
      <c r="A125" s="182" t="s">
        <v>367</v>
      </c>
      <c r="B125" s="97" t="s">
        <v>121</v>
      </c>
      <c r="C125" s="256" t="s">
        <v>128</v>
      </c>
      <c r="D125" s="255" t="s">
        <v>337</v>
      </c>
      <c r="E125" s="69" t="s">
        <v>363</v>
      </c>
      <c r="F125" s="608">
        <v>1424</v>
      </c>
      <c r="G125" s="256"/>
      <c r="H125" s="463">
        <f>H126</f>
        <v>1456.241</v>
      </c>
      <c r="I125" s="29"/>
    </row>
    <row r="126" spans="1:9" s="228" customFormat="1" ht="19.5">
      <c r="A126" s="515" t="s">
        <v>130</v>
      </c>
      <c r="B126" s="16" t="s">
        <v>121</v>
      </c>
      <c r="C126" s="495" t="s">
        <v>128</v>
      </c>
      <c r="D126" s="20" t="s">
        <v>337</v>
      </c>
      <c r="E126" s="582" t="s">
        <v>364</v>
      </c>
      <c r="F126" s="619">
        <v>1424</v>
      </c>
      <c r="G126" s="20" t="s">
        <v>131</v>
      </c>
      <c r="H126" s="461">
        <f>прил7!G126</f>
        <v>1456.241</v>
      </c>
      <c r="I126" s="29"/>
    </row>
    <row r="127" spans="1:9" s="228" customFormat="1" ht="19.5">
      <c r="A127" s="186" t="s">
        <v>157</v>
      </c>
      <c r="B127" s="27" t="s">
        <v>121</v>
      </c>
      <c r="C127" s="236" t="s">
        <v>128</v>
      </c>
      <c r="D127" s="119">
        <v>12</v>
      </c>
      <c r="E127" s="580"/>
      <c r="F127" s="617"/>
      <c r="G127" s="236"/>
      <c r="H127" s="455">
        <f>+H128+H132</f>
        <v>1388.5300000000002</v>
      </c>
      <c r="I127" s="29"/>
    </row>
    <row r="128" spans="1:9" s="228" customFormat="1" ht="56.25">
      <c r="A128" s="191" t="s">
        <v>291</v>
      </c>
      <c r="B128" s="110" t="s">
        <v>121</v>
      </c>
      <c r="C128" s="250" t="s">
        <v>128</v>
      </c>
      <c r="D128" s="249" t="s">
        <v>158</v>
      </c>
      <c r="E128" s="398" t="s">
        <v>145</v>
      </c>
      <c r="F128" s="610" t="s">
        <v>189</v>
      </c>
      <c r="G128" s="250"/>
      <c r="H128" s="457">
        <f>+H129</f>
        <v>5</v>
      </c>
      <c r="I128" s="29"/>
    </row>
    <row r="129" spans="1:9" s="152" customFormat="1" ht="56.25">
      <c r="A129" s="514" t="s">
        <v>292</v>
      </c>
      <c r="B129" s="102" t="s">
        <v>121</v>
      </c>
      <c r="C129" s="247" t="s">
        <v>128</v>
      </c>
      <c r="D129" s="252" t="s">
        <v>158</v>
      </c>
      <c r="E129" s="568" t="s">
        <v>198</v>
      </c>
      <c r="F129" s="607" t="s">
        <v>189</v>
      </c>
      <c r="G129" s="253"/>
      <c r="H129" s="462">
        <f>+H130</f>
        <v>5</v>
      </c>
      <c r="I129" s="105"/>
    </row>
    <row r="130" spans="1:9" s="152" customFormat="1" ht="18.75">
      <c r="A130" s="182" t="s">
        <v>199</v>
      </c>
      <c r="B130" s="97" t="s">
        <v>121</v>
      </c>
      <c r="C130" s="256" t="s">
        <v>128</v>
      </c>
      <c r="D130" s="255" t="s">
        <v>158</v>
      </c>
      <c r="E130" s="69" t="s">
        <v>198</v>
      </c>
      <c r="F130" s="608">
        <v>1434</v>
      </c>
      <c r="G130" s="256"/>
      <c r="H130" s="463">
        <f>H131</f>
        <v>5</v>
      </c>
      <c r="I130" s="105"/>
    </row>
    <row r="131" spans="1:9" s="152" customFormat="1" ht="18.75">
      <c r="A131" s="515" t="s">
        <v>130</v>
      </c>
      <c r="B131" s="16" t="s">
        <v>121</v>
      </c>
      <c r="C131" s="495" t="s">
        <v>128</v>
      </c>
      <c r="D131" s="20" t="s">
        <v>158</v>
      </c>
      <c r="E131" s="569" t="s">
        <v>198</v>
      </c>
      <c r="F131" s="609">
        <v>1434</v>
      </c>
      <c r="G131" s="20" t="s">
        <v>131</v>
      </c>
      <c r="H131" s="461">
        <v>5</v>
      </c>
      <c r="I131" s="105"/>
    </row>
    <row r="132" spans="1:9" s="152" customFormat="1" ht="56.25">
      <c r="A132" s="191" t="s">
        <v>304</v>
      </c>
      <c r="B132" s="110" t="s">
        <v>121</v>
      </c>
      <c r="C132" s="250" t="s">
        <v>128</v>
      </c>
      <c r="D132" s="249" t="s">
        <v>158</v>
      </c>
      <c r="E132" s="398" t="s">
        <v>303</v>
      </c>
      <c r="F132" s="610" t="s">
        <v>189</v>
      </c>
      <c r="G132" s="250"/>
      <c r="H132" s="457">
        <f>+H133+H138</f>
        <v>1383.5300000000002</v>
      </c>
      <c r="I132" s="105"/>
    </row>
    <row r="133" spans="1:9" s="152" customFormat="1" ht="93.75">
      <c r="A133" s="122" t="s">
        <v>305</v>
      </c>
      <c r="B133" s="124" t="s">
        <v>121</v>
      </c>
      <c r="C133" s="227" t="s">
        <v>128</v>
      </c>
      <c r="D133" s="226" t="s">
        <v>158</v>
      </c>
      <c r="E133" s="583" t="s">
        <v>306</v>
      </c>
      <c r="F133" s="620" t="s">
        <v>189</v>
      </c>
      <c r="G133" s="286"/>
      <c r="H133" s="473">
        <f>+H134+H136</f>
        <v>1218.63</v>
      </c>
      <c r="I133" s="105"/>
    </row>
    <row r="134" spans="1:9" s="152" customFormat="1" ht="37.5">
      <c r="A134" s="50" t="s">
        <v>307</v>
      </c>
      <c r="B134" s="51" t="s">
        <v>121</v>
      </c>
      <c r="C134" s="231" t="s">
        <v>128</v>
      </c>
      <c r="D134" s="230" t="s">
        <v>158</v>
      </c>
      <c r="E134" s="564" t="s">
        <v>306</v>
      </c>
      <c r="F134" s="603" t="s">
        <v>308</v>
      </c>
      <c r="G134" s="259"/>
      <c r="H134" s="453">
        <f>+H135</f>
        <v>1212.43</v>
      </c>
      <c r="I134" s="105"/>
    </row>
    <row r="135" spans="1:9" s="152" customFormat="1" ht="18.75">
      <c r="A135" s="499" t="s">
        <v>130</v>
      </c>
      <c r="B135" s="16" t="s">
        <v>121</v>
      </c>
      <c r="C135" s="546" t="s">
        <v>128</v>
      </c>
      <c r="D135" s="288" t="s">
        <v>158</v>
      </c>
      <c r="E135" s="565" t="s">
        <v>306</v>
      </c>
      <c r="F135" s="604" t="s">
        <v>308</v>
      </c>
      <c r="G135" s="289" t="s">
        <v>131</v>
      </c>
      <c r="H135" s="474">
        <f>прил7!G135</f>
        <v>1212.43</v>
      </c>
      <c r="I135" s="105"/>
    </row>
    <row r="136" spans="1:9" s="152" customFormat="1" ht="93.75">
      <c r="A136" s="50" t="s">
        <v>380</v>
      </c>
      <c r="B136" s="51" t="s">
        <v>121</v>
      </c>
      <c r="C136" s="231" t="s">
        <v>128</v>
      </c>
      <c r="D136" s="230" t="s">
        <v>158</v>
      </c>
      <c r="E136" s="564" t="s">
        <v>306</v>
      </c>
      <c r="F136" s="603" t="s">
        <v>381</v>
      </c>
      <c r="G136" s="259"/>
      <c r="H136" s="453">
        <f>+H137</f>
        <v>6.2</v>
      </c>
      <c r="I136" s="105"/>
    </row>
    <row r="137" spans="1:38" s="229" customFormat="1" ht="56.25">
      <c r="A137" s="499" t="s">
        <v>129</v>
      </c>
      <c r="B137" s="16" t="s">
        <v>121</v>
      </c>
      <c r="C137" s="546" t="s">
        <v>128</v>
      </c>
      <c r="D137" s="288" t="s">
        <v>158</v>
      </c>
      <c r="E137" s="565" t="s">
        <v>306</v>
      </c>
      <c r="F137" s="604" t="s">
        <v>381</v>
      </c>
      <c r="G137" s="289" t="s">
        <v>124</v>
      </c>
      <c r="H137" s="474">
        <v>6.2</v>
      </c>
      <c r="I137" s="29"/>
      <c r="J137" s="228"/>
      <c r="K137" s="228"/>
      <c r="L137" s="228"/>
      <c r="M137" s="228"/>
      <c r="N137" s="228"/>
      <c r="O137" s="228"/>
      <c r="P137" s="228"/>
      <c r="Q137" s="228"/>
      <c r="R137" s="228"/>
      <c r="S137" s="228"/>
      <c r="T137" s="228"/>
      <c r="U137" s="228"/>
      <c r="V137" s="228"/>
      <c r="W137" s="228"/>
      <c r="X137" s="228"/>
      <c r="Y137" s="228"/>
      <c r="Z137" s="228"/>
      <c r="AA137" s="228"/>
      <c r="AB137" s="228"/>
      <c r="AC137" s="228"/>
      <c r="AD137" s="228"/>
      <c r="AE137" s="228"/>
      <c r="AF137" s="228"/>
      <c r="AG137" s="228"/>
      <c r="AH137" s="228"/>
      <c r="AI137" s="228"/>
      <c r="AJ137" s="228"/>
      <c r="AK137" s="228"/>
      <c r="AL137" s="228"/>
    </row>
    <row r="138" spans="1:38" s="229" customFormat="1" ht="56.25">
      <c r="A138" s="526" t="s">
        <v>382</v>
      </c>
      <c r="B138" s="112" t="s">
        <v>121</v>
      </c>
      <c r="C138" s="139" t="s">
        <v>128</v>
      </c>
      <c r="D138" s="138" t="s">
        <v>158</v>
      </c>
      <c r="E138" s="584" t="s">
        <v>200</v>
      </c>
      <c r="F138" s="621" t="s">
        <v>189</v>
      </c>
      <c r="G138" s="139"/>
      <c r="H138" s="477">
        <f>H139</f>
        <v>164.9</v>
      </c>
      <c r="I138" s="29"/>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c r="AL138" s="228"/>
    </row>
    <row r="139" spans="1:38" s="229" customFormat="1" ht="75">
      <c r="A139" s="13" t="s">
        <v>383</v>
      </c>
      <c r="B139" s="24" t="s">
        <v>121</v>
      </c>
      <c r="C139" s="227" t="s">
        <v>128</v>
      </c>
      <c r="D139" s="226" t="s">
        <v>158</v>
      </c>
      <c r="E139" s="585" t="s">
        <v>370</v>
      </c>
      <c r="F139" s="607" t="s">
        <v>189</v>
      </c>
      <c r="G139" s="227"/>
      <c r="H139" s="452">
        <f>H140+H142</f>
        <v>164.9</v>
      </c>
      <c r="I139" s="29"/>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row>
    <row r="140" spans="1:38" s="229" customFormat="1" ht="37.5">
      <c r="A140" s="182" t="s">
        <v>372</v>
      </c>
      <c r="B140" s="97" t="s">
        <v>121</v>
      </c>
      <c r="C140" s="256" t="s">
        <v>128</v>
      </c>
      <c r="D140" s="255" t="s">
        <v>158</v>
      </c>
      <c r="E140" s="69" t="s">
        <v>370</v>
      </c>
      <c r="F140" s="608">
        <v>1416</v>
      </c>
      <c r="G140" s="256"/>
      <c r="H140" s="463">
        <f>H141</f>
        <v>136.8</v>
      </c>
      <c r="I140" s="29"/>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row>
    <row r="141" spans="1:9" s="152" customFormat="1" ht="18.75">
      <c r="A141" s="499" t="s">
        <v>130</v>
      </c>
      <c r="B141" s="16" t="s">
        <v>121</v>
      </c>
      <c r="C141" s="546" t="s">
        <v>128</v>
      </c>
      <c r="D141" s="288" t="s">
        <v>158</v>
      </c>
      <c r="E141" s="635" t="s">
        <v>370</v>
      </c>
      <c r="F141" s="665" t="s">
        <v>373</v>
      </c>
      <c r="G141" s="289" t="s">
        <v>131</v>
      </c>
      <c r="H141" s="500">
        <f>прил7!G141</f>
        <v>136.8</v>
      </c>
      <c r="I141" s="105"/>
    </row>
    <row r="142" spans="1:9" s="152" customFormat="1" ht="243.75">
      <c r="A142" s="50" t="s">
        <v>369</v>
      </c>
      <c r="B142" s="51" t="s">
        <v>121</v>
      </c>
      <c r="C142" s="231" t="s">
        <v>128</v>
      </c>
      <c r="D142" s="230" t="s">
        <v>158</v>
      </c>
      <c r="E142" s="564" t="s">
        <v>370</v>
      </c>
      <c r="F142" s="603" t="s">
        <v>371</v>
      </c>
      <c r="G142" s="231"/>
      <c r="H142" s="453">
        <f>+H143</f>
        <v>28.1</v>
      </c>
      <c r="I142" s="105"/>
    </row>
    <row r="143" spans="1:9" s="152" customFormat="1" ht="56.25">
      <c r="A143" s="499" t="s">
        <v>129</v>
      </c>
      <c r="B143" s="16" t="s">
        <v>121</v>
      </c>
      <c r="C143" s="546" t="s">
        <v>128</v>
      </c>
      <c r="D143" s="288" t="s">
        <v>158</v>
      </c>
      <c r="E143" s="565" t="s">
        <v>370</v>
      </c>
      <c r="F143" s="604" t="s">
        <v>371</v>
      </c>
      <c r="G143" s="289" t="s">
        <v>124</v>
      </c>
      <c r="H143" s="500">
        <v>28.1</v>
      </c>
      <c r="I143" s="105"/>
    </row>
    <row r="144" spans="1:9" s="152" customFormat="1" ht="18.75">
      <c r="A144" s="519" t="s">
        <v>159</v>
      </c>
      <c r="B144" s="88" t="s">
        <v>121</v>
      </c>
      <c r="C144" s="92" t="s">
        <v>160</v>
      </c>
      <c r="D144" s="88"/>
      <c r="E144" s="115"/>
      <c r="F144" s="116"/>
      <c r="G144" s="88"/>
      <c r="H144" s="475">
        <f>+H155+H162+H145+H179</f>
        <v>11949.881000000001</v>
      </c>
      <c r="I144" s="105"/>
    </row>
    <row r="145" spans="1:9" s="152" customFormat="1" ht="18.75">
      <c r="A145" s="520" t="s">
        <v>374</v>
      </c>
      <c r="B145" s="93" t="s">
        <v>121</v>
      </c>
      <c r="C145" s="538" t="s">
        <v>160</v>
      </c>
      <c r="D145" s="93" t="s">
        <v>122</v>
      </c>
      <c r="E145" s="128"/>
      <c r="F145" s="129"/>
      <c r="G145" s="93"/>
      <c r="H145" s="476">
        <f>H146</f>
        <v>484.5</v>
      </c>
      <c r="I145" s="105"/>
    </row>
    <row r="146" spans="1:9" s="152" customFormat="1" ht="56.25">
      <c r="A146" s="527" t="s">
        <v>382</v>
      </c>
      <c r="B146" s="112" t="s">
        <v>121</v>
      </c>
      <c r="C146" s="139" t="s">
        <v>160</v>
      </c>
      <c r="D146" s="112" t="s">
        <v>122</v>
      </c>
      <c r="E146" s="575" t="s">
        <v>375</v>
      </c>
      <c r="F146" s="610" t="s">
        <v>189</v>
      </c>
      <c r="G146" s="112"/>
      <c r="H146" s="477">
        <f>H150+H147</f>
        <v>484.5</v>
      </c>
      <c r="I146" s="105"/>
    </row>
    <row r="147" spans="1:9" s="152" customFormat="1" ht="75">
      <c r="A147" s="13" t="s">
        <v>385</v>
      </c>
      <c r="B147" s="130" t="s">
        <v>121</v>
      </c>
      <c r="C147" s="124" t="s">
        <v>160</v>
      </c>
      <c r="D147" s="226" t="s">
        <v>122</v>
      </c>
      <c r="E147" s="140" t="s">
        <v>201</v>
      </c>
      <c r="F147" s="141" t="s">
        <v>189</v>
      </c>
      <c r="G147" s="227"/>
      <c r="H147" s="452">
        <f>+H148</f>
        <v>484.5</v>
      </c>
      <c r="I147" s="105"/>
    </row>
    <row r="148" spans="1:9" s="152" customFormat="1" ht="18.75">
      <c r="A148" s="38" t="s">
        <v>412</v>
      </c>
      <c r="B148" s="39" t="s">
        <v>121</v>
      </c>
      <c r="C148" s="51" t="s">
        <v>160</v>
      </c>
      <c r="D148" s="230" t="s">
        <v>122</v>
      </c>
      <c r="E148" s="56" t="s">
        <v>201</v>
      </c>
      <c r="F148" s="57" t="s">
        <v>413</v>
      </c>
      <c r="G148" s="231"/>
      <c r="H148" s="453">
        <f>+H149</f>
        <v>484.5</v>
      </c>
      <c r="I148" s="105"/>
    </row>
    <row r="149" spans="1:9" s="152" customFormat="1" ht="18.75">
      <c r="A149" s="131" t="s">
        <v>130</v>
      </c>
      <c r="B149" s="80" t="s">
        <v>121</v>
      </c>
      <c r="C149" s="96" t="s">
        <v>160</v>
      </c>
      <c r="D149" s="96" t="s">
        <v>122</v>
      </c>
      <c r="E149" s="295" t="s">
        <v>201</v>
      </c>
      <c r="F149" s="296" t="s">
        <v>413</v>
      </c>
      <c r="G149" s="80" t="s">
        <v>131</v>
      </c>
      <c r="H149" s="468">
        <f>прил7!G149</f>
        <v>484.5</v>
      </c>
      <c r="I149" s="105"/>
    </row>
    <row r="150" spans="1:38" s="229" customFormat="1" ht="75" hidden="1">
      <c r="A150" s="528" t="s">
        <v>384</v>
      </c>
      <c r="B150" s="130" t="s">
        <v>121</v>
      </c>
      <c r="C150" s="547" t="s">
        <v>160</v>
      </c>
      <c r="D150" s="130" t="s">
        <v>122</v>
      </c>
      <c r="E150" s="586" t="s">
        <v>370</v>
      </c>
      <c r="F150" s="622" t="s">
        <v>189</v>
      </c>
      <c r="G150" s="130"/>
      <c r="H150" s="478">
        <f>H151+H153</f>
        <v>0</v>
      </c>
      <c r="I150" s="29"/>
      <c r="J150" s="228"/>
      <c r="K150" s="228"/>
      <c r="L150" s="228"/>
      <c r="M150" s="228"/>
      <c r="N150" s="228"/>
      <c r="O150" s="228"/>
      <c r="P150" s="228"/>
      <c r="Q150" s="228"/>
      <c r="R150" s="228"/>
      <c r="S150" s="228"/>
      <c r="T150" s="228"/>
      <c r="U150" s="228"/>
      <c r="V150" s="228"/>
      <c r="W150" s="228"/>
      <c r="X150" s="228"/>
      <c r="Y150" s="228"/>
      <c r="Z150" s="228"/>
      <c r="AA150" s="228"/>
      <c r="AB150" s="228"/>
      <c r="AC150" s="228"/>
      <c r="AD150" s="228"/>
      <c r="AE150" s="228"/>
      <c r="AF150" s="228"/>
      <c r="AG150" s="228"/>
      <c r="AH150" s="228"/>
      <c r="AI150" s="228"/>
      <c r="AJ150" s="228"/>
      <c r="AK150" s="228"/>
      <c r="AL150" s="228"/>
    </row>
    <row r="151" spans="1:38" s="229" customFormat="1" ht="131.25" hidden="1">
      <c r="A151" s="38" t="s">
        <v>377</v>
      </c>
      <c r="B151" s="39" t="s">
        <v>121</v>
      </c>
      <c r="C151" s="231" t="s">
        <v>160</v>
      </c>
      <c r="D151" s="230" t="s">
        <v>122</v>
      </c>
      <c r="E151" s="301" t="s">
        <v>370</v>
      </c>
      <c r="F151" s="248" t="s">
        <v>376</v>
      </c>
      <c r="G151" s="231"/>
      <c r="H151" s="453">
        <f>+H152</f>
        <v>0</v>
      </c>
      <c r="I151" s="29"/>
      <c r="J151" s="228"/>
      <c r="K151" s="228"/>
      <c r="L151" s="228"/>
      <c r="M151" s="228"/>
      <c r="N151" s="228"/>
      <c r="O151" s="228"/>
      <c r="P151" s="228"/>
      <c r="Q151" s="228"/>
      <c r="R151" s="228"/>
      <c r="S151" s="228"/>
      <c r="T151" s="228"/>
      <c r="U151" s="228"/>
      <c r="V151" s="228"/>
      <c r="W151" s="228"/>
      <c r="X151" s="228"/>
      <c r="Y151" s="228"/>
      <c r="Z151" s="228"/>
      <c r="AA151" s="228"/>
      <c r="AB151" s="228"/>
      <c r="AC151" s="228"/>
      <c r="AD151" s="228"/>
      <c r="AE151" s="228"/>
      <c r="AF151" s="228"/>
      <c r="AG151" s="228"/>
      <c r="AH151" s="228"/>
      <c r="AI151" s="228"/>
      <c r="AJ151" s="228"/>
      <c r="AK151" s="228"/>
      <c r="AL151" s="228"/>
    </row>
    <row r="152" spans="1:38" s="205" customFormat="1" ht="56.25" hidden="1">
      <c r="A152" s="501" t="s">
        <v>129</v>
      </c>
      <c r="B152" s="80" t="s">
        <v>121</v>
      </c>
      <c r="C152" s="545" t="s">
        <v>160</v>
      </c>
      <c r="D152" s="96" t="s">
        <v>122</v>
      </c>
      <c r="E152" s="587" t="s">
        <v>370</v>
      </c>
      <c r="F152" s="623" t="s">
        <v>376</v>
      </c>
      <c r="G152" s="80" t="s">
        <v>124</v>
      </c>
      <c r="H152" s="668">
        <v>0</v>
      </c>
      <c r="I152" s="197"/>
      <c r="J152" s="204"/>
      <c r="K152" s="204"/>
      <c r="L152" s="204"/>
      <c r="M152" s="204"/>
      <c r="N152" s="204"/>
      <c r="O152" s="204"/>
      <c r="P152" s="204"/>
      <c r="Q152" s="204"/>
      <c r="R152" s="204"/>
      <c r="S152" s="204"/>
      <c r="T152" s="204"/>
      <c r="U152" s="204"/>
      <c r="V152" s="204"/>
      <c r="W152" s="204"/>
      <c r="X152" s="204"/>
      <c r="Y152" s="204"/>
      <c r="Z152" s="204"/>
      <c r="AA152" s="204"/>
      <c r="AB152" s="204"/>
      <c r="AC152" s="204"/>
      <c r="AD152" s="204"/>
      <c r="AE152" s="204"/>
      <c r="AF152" s="204"/>
      <c r="AG152" s="204"/>
      <c r="AH152" s="204"/>
      <c r="AI152" s="204"/>
      <c r="AJ152" s="204"/>
      <c r="AK152" s="204"/>
      <c r="AL152" s="204"/>
    </row>
    <row r="153" spans="1:38" s="205" customFormat="1" ht="18.75" hidden="1">
      <c r="A153" s="38" t="s">
        <v>379</v>
      </c>
      <c r="B153" s="39" t="s">
        <v>121</v>
      </c>
      <c r="C153" s="231" t="s">
        <v>160</v>
      </c>
      <c r="D153" s="230" t="s">
        <v>122</v>
      </c>
      <c r="E153" s="301" t="s">
        <v>370</v>
      </c>
      <c r="F153" s="248" t="s">
        <v>378</v>
      </c>
      <c r="G153" s="231"/>
      <c r="H153" s="453">
        <f>+H154</f>
        <v>0</v>
      </c>
      <c r="I153" s="197"/>
      <c r="J153" s="204"/>
      <c r="K153" s="204"/>
      <c r="L153" s="204"/>
      <c r="M153" s="204"/>
      <c r="N153" s="204"/>
      <c r="O153" s="204"/>
      <c r="P153" s="204"/>
      <c r="Q153" s="204"/>
      <c r="R153" s="204"/>
      <c r="S153" s="204"/>
      <c r="T153" s="204"/>
      <c r="U153" s="204"/>
      <c r="V153" s="204"/>
      <c r="W153" s="204"/>
      <c r="X153" s="204"/>
      <c r="Y153" s="204"/>
      <c r="Z153" s="204"/>
      <c r="AA153" s="204"/>
      <c r="AB153" s="204"/>
      <c r="AC153" s="204"/>
      <c r="AD153" s="204"/>
      <c r="AE153" s="204"/>
      <c r="AF153" s="204"/>
      <c r="AG153" s="204"/>
      <c r="AH153" s="204"/>
      <c r="AI153" s="204"/>
      <c r="AJ153" s="204"/>
      <c r="AK153" s="204"/>
      <c r="AL153" s="204"/>
    </row>
    <row r="154" spans="1:38" s="205" customFormat="1" ht="18.75" hidden="1">
      <c r="A154" s="501" t="s">
        <v>130</v>
      </c>
      <c r="B154" s="80" t="s">
        <v>121</v>
      </c>
      <c r="C154" s="545" t="s">
        <v>160</v>
      </c>
      <c r="D154" s="96" t="s">
        <v>122</v>
      </c>
      <c r="E154" s="587" t="s">
        <v>370</v>
      </c>
      <c r="F154" s="623" t="s">
        <v>378</v>
      </c>
      <c r="G154" s="80" t="s">
        <v>131</v>
      </c>
      <c r="H154" s="468">
        <v>0</v>
      </c>
      <c r="I154" s="197"/>
      <c r="J154" s="204"/>
      <c r="K154" s="204"/>
      <c r="L154" s="204"/>
      <c r="M154" s="204"/>
      <c r="N154" s="204"/>
      <c r="O154" s="204"/>
      <c r="P154" s="204"/>
      <c r="Q154" s="204"/>
      <c r="R154" s="204"/>
      <c r="S154" s="204"/>
      <c r="T154" s="204"/>
      <c r="U154" s="204"/>
      <c r="V154" s="204"/>
      <c r="W154" s="204"/>
      <c r="X154" s="204"/>
      <c r="Y154" s="204"/>
      <c r="Z154" s="204"/>
      <c r="AA154" s="204"/>
      <c r="AB154" s="204"/>
      <c r="AC154" s="204"/>
      <c r="AD154" s="204"/>
      <c r="AE154" s="204"/>
      <c r="AF154" s="204"/>
      <c r="AG154" s="204"/>
      <c r="AH154" s="204"/>
      <c r="AI154" s="204"/>
      <c r="AJ154" s="204"/>
      <c r="AK154" s="204"/>
      <c r="AL154" s="204"/>
    </row>
    <row r="155" spans="1:38" s="205" customFormat="1" ht="18.75">
      <c r="A155" s="520" t="s">
        <v>161</v>
      </c>
      <c r="B155" s="93" t="s">
        <v>121</v>
      </c>
      <c r="C155" s="538" t="s">
        <v>160</v>
      </c>
      <c r="D155" s="93" t="s">
        <v>123</v>
      </c>
      <c r="E155" s="128"/>
      <c r="F155" s="129"/>
      <c r="G155" s="93"/>
      <c r="H155" s="476">
        <f>H156</f>
        <v>1607.681</v>
      </c>
      <c r="I155" s="197"/>
      <c r="J155" s="204"/>
      <c r="K155" s="204"/>
      <c r="L155" s="204"/>
      <c r="M155" s="204"/>
      <c r="N155" s="204"/>
      <c r="O155" s="204"/>
      <c r="P155" s="204"/>
      <c r="Q155" s="204"/>
      <c r="R155" s="204"/>
      <c r="S155" s="204"/>
      <c r="T155" s="204"/>
      <c r="U155" s="204"/>
      <c r="V155" s="204"/>
      <c r="W155" s="204"/>
      <c r="X155" s="204"/>
      <c r="Y155" s="204"/>
      <c r="Z155" s="204"/>
      <c r="AA155" s="204"/>
      <c r="AB155" s="204"/>
      <c r="AC155" s="204"/>
      <c r="AD155" s="204"/>
      <c r="AE155" s="204"/>
      <c r="AF155" s="204"/>
      <c r="AG155" s="204"/>
      <c r="AH155" s="204"/>
      <c r="AI155" s="204"/>
      <c r="AJ155" s="204"/>
      <c r="AK155" s="204"/>
      <c r="AL155" s="204"/>
    </row>
    <row r="156" spans="1:38" s="205" customFormat="1" ht="56.25">
      <c r="A156" s="526" t="s">
        <v>382</v>
      </c>
      <c r="B156" s="112" t="s">
        <v>121</v>
      </c>
      <c r="C156" s="139" t="s">
        <v>160</v>
      </c>
      <c r="D156" s="138" t="s">
        <v>123</v>
      </c>
      <c r="E156" s="584" t="s">
        <v>200</v>
      </c>
      <c r="F156" s="621" t="s">
        <v>189</v>
      </c>
      <c r="G156" s="139"/>
      <c r="H156" s="477">
        <f>+H157</f>
        <v>1607.681</v>
      </c>
      <c r="I156" s="197"/>
      <c r="J156" s="204"/>
      <c r="K156" s="204"/>
      <c r="L156" s="204"/>
      <c r="M156" s="204"/>
      <c r="N156" s="204"/>
      <c r="O156" s="204"/>
      <c r="P156" s="204"/>
      <c r="Q156" s="204"/>
      <c r="R156" s="204"/>
      <c r="S156" s="204"/>
      <c r="T156" s="204"/>
      <c r="U156" s="204"/>
      <c r="V156" s="204"/>
      <c r="W156" s="204"/>
      <c r="X156" s="204"/>
      <c r="Y156" s="204"/>
      <c r="Z156" s="204"/>
      <c r="AA156" s="204"/>
      <c r="AB156" s="204"/>
      <c r="AC156" s="204"/>
      <c r="AD156" s="204"/>
      <c r="AE156" s="204"/>
      <c r="AF156" s="204"/>
      <c r="AG156" s="204"/>
      <c r="AH156" s="204"/>
      <c r="AI156" s="204"/>
      <c r="AJ156" s="204"/>
      <c r="AK156" s="204"/>
      <c r="AL156" s="204"/>
    </row>
    <row r="157" spans="1:38" s="314" customFormat="1" ht="75">
      <c r="A157" s="13" t="s">
        <v>385</v>
      </c>
      <c r="B157" s="24" t="s">
        <v>121</v>
      </c>
      <c r="C157" s="227" t="s">
        <v>160</v>
      </c>
      <c r="D157" s="226" t="s">
        <v>123</v>
      </c>
      <c r="E157" s="585" t="s">
        <v>201</v>
      </c>
      <c r="F157" s="607" t="s">
        <v>189</v>
      </c>
      <c r="G157" s="227"/>
      <c r="H157" s="452">
        <f>+H158</f>
        <v>1607.681</v>
      </c>
      <c r="I157" s="322"/>
      <c r="J157" s="313"/>
      <c r="K157" s="313"/>
      <c r="L157" s="313"/>
      <c r="M157" s="313"/>
      <c r="N157" s="313"/>
      <c r="O157" s="313"/>
      <c r="P157" s="313"/>
      <c r="Q157" s="313"/>
      <c r="R157" s="313"/>
      <c r="S157" s="313"/>
      <c r="T157" s="313"/>
      <c r="U157" s="313"/>
      <c r="V157" s="313"/>
      <c r="W157" s="313"/>
      <c r="X157" s="313"/>
      <c r="Y157" s="313"/>
      <c r="Z157" s="313"/>
      <c r="AA157" s="313"/>
      <c r="AB157" s="313"/>
      <c r="AC157" s="313"/>
      <c r="AD157" s="313"/>
      <c r="AE157" s="313"/>
      <c r="AF157" s="313"/>
      <c r="AG157" s="313"/>
      <c r="AH157" s="313"/>
      <c r="AI157" s="313"/>
      <c r="AJ157" s="313"/>
      <c r="AK157" s="313"/>
      <c r="AL157" s="313"/>
    </row>
    <row r="158" spans="1:38" s="205" customFormat="1" ht="112.5">
      <c r="A158" s="38" t="s">
        <v>387</v>
      </c>
      <c r="B158" s="39" t="s">
        <v>121</v>
      </c>
      <c r="C158" s="231" t="s">
        <v>160</v>
      </c>
      <c r="D158" s="230" t="s">
        <v>123</v>
      </c>
      <c r="E158" s="301" t="s">
        <v>201</v>
      </c>
      <c r="F158" s="248" t="s">
        <v>442</v>
      </c>
      <c r="G158" s="231"/>
      <c r="H158" s="453">
        <f>H159+H160+H161</f>
        <v>1607.681</v>
      </c>
      <c r="I158" s="197"/>
      <c r="J158" s="204"/>
      <c r="K158" s="204"/>
      <c r="L158" s="204"/>
      <c r="M158" s="204"/>
      <c r="N158" s="204"/>
      <c r="O158" s="204"/>
      <c r="P158" s="204"/>
      <c r="Q158" s="204"/>
      <c r="R158" s="204"/>
      <c r="S158" s="204"/>
      <c r="T158" s="204"/>
      <c r="U158" s="204"/>
      <c r="V158" s="204"/>
      <c r="W158" s="204"/>
      <c r="X158" s="204"/>
      <c r="Y158" s="204"/>
      <c r="Z158" s="204"/>
      <c r="AA158" s="204"/>
      <c r="AB158" s="204"/>
      <c r="AC158" s="204"/>
      <c r="AD158" s="204"/>
      <c r="AE158" s="204"/>
      <c r="AF158" s="204"/>
      <c r="AG158" s="204"/>
      <c r="AH158" s="204"/>
      <c r="AI158" s="204"/>
      <c r="AJ158" s="204"/>
      <c r="AK158" s="204"/>
      <c r="AL158" s="204"/>
    </row>
    <row r="159" spans="1:38" s="205" customFormat="1" ht="18.75">
      <c r="A159" s="501" t="str">
        <f>прил7!A159</f>
        <v>Закупка товаров, работ и услуг для государственных (муниципальных) нужд</v>
      </c>
      <c r="B159" s="80" t="s">
        <v>121</v>
      </c>
      <c r="C159" s="545" t="s">
        <v>160</v>
      </c>
      <c r="D159" s="96" t="s">
        <v>123</v>
      </c>
      <c r="E159" s="587" t="s">
        <v>201</v>
      </c>
      <c r="F159" s="296" t="s">
        <v>443</v>
      </c>
      <c r="G159" s="80" t="s">
        <v>131</v>
      </c>
      <c r="H159" s="679">
        <f>прил7!G159</f>
        <v>1279</v>
      </c>
      <c r="I159" s="197"/>
      <c r="J159" s="204"/>
      <c r="K159" s="204"/>
      <c r="L159" s="204"/>
      <c r="M159" s="204"/>
      <c r="N159" s="204"/>
      <c r="O159" s="204"/>
      <c r="P159" s="204"/>
      <c r="Q159" s="204"/>
      <c r="R159" s="204"/>
      <c r="S159" s="204"/>
      <c r="T159" s="204"/>
      <c r="U159" s="204"/>
      <c r="V159" s="204"/>
      <c r="W159" s="204"/>
      <c r="X159" s="204"/>
      <c r="Y159" s="204"/>
      <c r="Z159" s="204"/>
      <c r="AA159" s="204"/>
      <c r="AB159" s="204"/>
      <c r="AC159" s="204"/>
      <c r="AD159" s="204"/>
      <c r="AE159" s="204"/>
      <c r="AF159" s="204"/>
      <c r="AG159" s="204"/>
      <c r="AH159" s="204"/>
      <c r="AI159" s="204"/>
      <c r="AJ159" s="204"/>
      <c r="AK159" s="204"/>
      <c r="AL159" s="204"/>
    </row>
    <row r="160" spans="1:38" s="205" customFormat="1" ht="18.75">
      <c r="A160" s="501" t="str">
        <f>прил7!A160</f>
        <v>Закупка товаров, работ и услуг для государственных (муниципальных) нужд</v>
      </c>
      <c r="B160" s="80" t="s">
        <v>121</v>
      </c>
      <c r="C160" s="545" t="s">
        <v>160</v>
      </c>
      <c r="D160" s="96" t="s">
        <v>123</v>
      </c>
      <c r="E160" s="587" t="s">
        <v>201</v>
      </c>
      <c r="F160" s="296" t="s">
        <v>444</v>
      </c>
      <c r="G160" s="80" t="s">
        <v>131</v>
      </c>
      <c r="H160" s="679">
        <f>прил7!G160</f>
        <v>97.681</v>
      </c>
      <c r="I160" s="197"/>
      <c r="J160" s="204"/>
      <c r="K160" s="204"/>
      <c r="L160" s="204"/>
      <c r="M160" s="204"/>
      <c r="N160" s="204"/>
      <c r="O160" s="204"/>
      <c r="P160" s="204"/>
      <c r="Q160" s="204"/>
      <c r="R160" s="204"/>
      <c r="S160" s="204"/>
      <c r="T160" s="204"/>
      <c r="U160" s="204"/>
      <c r="V160" s="204"/>
      <c r="W160" s="204"/>
      <c r="X160" s="204"/>
      <c r="Y160" s="204"/>
      <c r="Z160" s="204"/>
      <c r="AA160" s="204"/>
      <c r="AB160" s="204"/>
      <c r="AC160" s="204"/>
      <c r="AD160" s="204"/>
      <c r="AE160" s="204"/>
      <c r="AF160" s="204"/>
      <c r="AG160" s="204"/>
      <c r="AH160" s="204"/>
      <c r="AI160" s="204"/>
      <c r="AJ160" s="204"/>
      <c r="AK160" s="204"/>
      <c r="AL160" s="204"/>
    </row>
    <row r="161" spans="1:38" s="205" customFormat="1" ht="37.5">
      <c r="A161" s="501" t="str">
        <f>прил7!A161</f>
        <v>Предоставление субсидий бюджетным, автономным учреждениям и иным некоммерческим организациям</v>
      </c>
      <c r="B161" s="80" t="s">
        <v>121</v>
      </c>
      <c r="C161" s="545" t="s">
        <v>160</v>
      </c>
      <c r="D161" s="96" t="s">
        <v>123</v>
      </c>
      <c r="E161" s="587" t="s">
        <v>201</v>
      </c>
      <c r="F161" s="296" t="s">
        <v>437</v>
      </c>
      <c r="G161" s="80" t="s">
        <v>151</v>
      </c>
      <c r="H161" s="679">
        <f>прил7!G161</f>
        <v>231</v>
      </c>
      <c r="I161" s="197"/>
      <c r="J161" s="204"/>
      <c r="K161" s="204"/>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row>
    <row r="162" spans="1:38" s="205" customFormat="1" ht="18.75">
      <c r="A162" s="520" t="s">
        <v>162</v>
      </c>
      <c r="B162" s="93" t="s">
        <v>121</v>
      </c>
      <c r="C162" s="538" t="s">
        <v>160</v>
      </c>
      <c r="D162" s="93" t="s">
        <v>149</v>
      </c>
      <c r="E162" s="72"/>
      <c r="F162" s="73"/>
      <c r="G162" s="93"/>
      <c r="H162" s="476">
        <f>+H163+H169</f>
        <v>9716.1</v>
      </c>
      <c r="I162" s="197"/>
      <c r="J162" s="204"/>
      <c r="K162" s="204"/>
      <c r="L162" s="204"/>
      <c r="M162" s="204"/>
      <c r="N162" s="204"/>
      <c r="O162" s="204"/>
      <c r="P162" s="204"/>
      <c r="Q162" s="204"/>
      <c r="R162" s="204"/>
      <c r="S162" s="204"/>
      <c r="T162" s="204"/>
      <c r="U162" s="204"/>
      <c r="V162" s="204"/>
      <c r="W162" s="204"/>
      <c r="X162" s="204"/>
      <c r="Y162" s="204"/>
      <c r="Z162" s="204"/>
      <c r="AA162" s="204"/>
      <c r="AB162" s="204"/>
      <c r="AC162" s="204"/>
      <c r="AD162" s="204"/>
      <c r="AE162" s="204"/>
      <c r="AF162" s="204"/>
      <c r="AG162" s="204"/>
      <c r="AH162" s="204"/>
      <c r="AI162" s="204"/>
      <c r="AJ162" s="204"/>
      <c r="AK162" s="204"/>
      <c r="AL162" s="204"/>
    </row>
    <row r="163" spans="1:38" s="205" customFormat="1" ht="56.25">
      <c r="A163" s="526" t="s">
        <v>382</v>
      </c>
      <c r="B163" s="112" t="s">
        <v>121</v>
      </c>
      <c r="C163" s="139" t="s">
        <v>160</v>
      </c>
      <c r="D163" s="138" t="s">
        <v>149</v>
      </c>
      <c r="E163" s="584" t="s">
        <v>200</v>
      </c>
      <c r="F163" s="621" t="s">
        <v>189</v>
      </c>
      <c r="G163" s="139"/>
      <c r="H163" s="477">
        <f>+H164</f>
        <v>9658.2</v>
      </c>
      <c r="I163" s="197"/>
      <c r="J163" s="204"/>
      <c r="K163" s="204"/>
      <c r="L163" s="204"/>
      <c r="M163" s="204"/>
      <c r="N163" s="204"/>
      <c r="O163" s="204"/>
      <c r="P163" s="204"/>
      <c r="Q163" s="204"/>
      <c r="R163" s="204"/>
      <c r="S163" s="204"/>
      <c r="T163" s="204"/>
      <c r="U163" s="204"/>
      <c r="V163" s="204"/>
      <c r="W163" s="204"/>
      <c r="X163" s="204"/>
      <c r="Y163" s="204"/>
      <c r="Z163" s="204"/>
      <c r="AA163" s="204"/>
      <c r="AB163" s="204"/>
      <c r="AC163" s="204"/>
      <c r="AD163" s="204"/>
      <c r="AE163" s="204"/>
      <c r="AF163" s="204"/>
      <c r="AG163" s="204"/>
      <c r="AH163" s="204"/>
      <c r="AI163" s="204"/>
      <c r="AJ163" s="204"/>
      <c r="AK163" s="204"/>
      <c r="AL163" s="204"/>
    </row>
    <row r="164" spans="1:38" s="205" customFormat="1" ht="75">
      <c r="A164" s="13" t="s">
        <v>385</v>
      </c>
      <c r="B164" s="24" t="s">
        <v>121</v>
      </c>
      <c r="C164" s="227" t="s">
        <v>160</v>
      </c>
      <c r="D164" s="226" t="s">
        <v>149</v>
      </c>
      <c r="E164" s="585" t="s">
        <v>201</v>
      </c>
      <c r="F164" s="607" t="s">
        <v>189</v>
      </c>
      <c r="G164" s="227"/>
      <c r="H164" s="452">
        <f>+H165</f>
        <v>9658.2</v>
      </c>
      <c r="I164" s="197"/>
      <c r="J164" s="204"/>
      <c r="K164" s="204"/>
      <c r="L164" s="204"/>
      <c r="M164" s="204"/>
      <c r="N164" s="204"/>
      <c r="O164" s="204"/>
      <c r="P164" s="204"/>
      <c r="Q164" s="204"/>
      <c r="R164" s="204"/>
      <c r="S164" s="204"/>
      <c r="T164" s="204"/>
      <c r="U164" s="204"/>
      <c r="V164" s="204"/>
      <c r="W164" s="204"/>
      <c r="X164" s="204"/>
      <c r="Y164" s="204"/>
      <c r="Z164" s="204"/>
      <c r="AA164" s="204"/>
      <c r="AB164" s="204"/>
      <c r="AC164" s="204"/>
      <c r="AD164" s="204"/>
      <c r="AE164" s="204"/>
      <c r="AF164" s="204"/>
      <c r="AG164" s="204"/>
      <c r="AH164" s="204"/>
      <c r="AI164" s="204"/>
      <c r="AJ164" s="204"/>
      <c r="AK164" s="204"/>
      <c r="AL164" s="204"/>
    </row>
    <row r="165" spans="1:38" s="205" customFormat="1" ht="18.75">
      <c r="A165" s="38" t="s">
        <v>203</v>
      </c>
      <c r="B165" s="39" t="s">
        <v>121</v>
      </c>
      <c r="C165" s="231" t="s">
        <v>160</v>
      </c>
      <c r="D165" s="230" t="s">
        <v>149</v>
      </c>
      <c r="E165" s="588" t="s">
        <v>201</v>
      </c>
      <c r="F165" s="624" t="s">
        <v>202</v>
      </c>
      <c r="G165" s="231"/>
      <c r="H165" s="453">
        <f>SUM(H166:H168)</f>
        <v>9658.2</v>
      </c>
      <c r="I165" s="197"/>
      <c r="J165" s="204"/>
      <c r="K165" s="204"/>
      <c r="L165" s="204"/>
      <c r="M165" s="204"/>
      <c r="N165" s="204"/>
      <c r="O165" s="204"/>
      <c r="P165" s="204"/>
      <c r="Q165" s="204"/>
      <c r="R165" s="204"/>
      <c r="S165" s="204"/>
      <c r="T165" s="204"/>
      <c r="U165" s="204"/>
      <c r="V165" s="204"/>
      <c r="W165" s="204"/>
      <c r="X165" s="204"/>
      <c r="Y165" s="204"/>
      <c r="Z165" s="204"/>
      <c r="AA165" s="204"/>
      <c r="AB165" s="204"/>
      <c r="AC165" s="204"/>
      <c r="AD165" s="204"/>
      <c r="AE165" s="204"/>
      <c r="AF165" s="204"/>
      <c r="AG165" s="204"/>
      <c r="AH165" s="204"/>
      <c r="AI165" s="204"/>
      <c r="AJ165" s="204"/>
      <c r="AK165" s="204"/>
      <c r="AL165" s="204"/>
    </row>
    <row r="166" spans="1:38" s="205" customFormat="1" ht="18.75" hidden="1">
      <c r="A166" s="146" t="s">
        <v>130</v>
      </c>
      <c r="B166" s="16" t="s">
        <v>121</v>
      </c>
      <c r="C166" s="546" t="s">
        <v>160</v>
      </c>
      <c r="D166" s="288" t="s">
        <v>149</v>
      </c>
      <c r="E166" s="589" t="s">
        <v>201</v>
      </c>
      <c r="F166" s="625" t="s">
        <v>202</v>
      </c>
      <c r="G166" s="234" t="s">
        <v>131</v>
      </c>
      <c r="H166" s="454"/>
      <c r="I166" s="197"/>
      <c r="J166" s="204"/>
      <c r="K166" s="204"/>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row>
    <row r="167" spans="1:38" s="205" customFormat="1" ht="37.5">
      <c r="A167" s="146" t="s">
        <v>152</v>
      </c>
      <c r="B167" s="16" t="s">
        <v>121</v>
      </c>
      <c r="C167" s="546" t="s">
        <v>160</v>
      </c>
      <c r="D167" s="288" t="s">
        <v>149</v>
      </c>
      <c r="E167" s="589" t="s">
        <v>201</v>
      </c>
      <c r="F167" s="625" t="s">
        <v>202</v>
      </c>
      <c r="G167" s="234" t="s">
        <v>151</v>
      </c>
      <c r="H167" s="454">
        <f>прил7!G168</f>
        <v>9658.2</v>
      </c>
      <c r="I167" s="197"/>
      <c r="J167" s="204"/>
      <c r="K167" s="204"/>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row>
    <row r="168" spans="1:38" s="205" customFormat="1" ht="18.75" hidden="1">
      <c r="A168" s="501" t="s">
        <v>132</v>
      </c>
      <c r="B168" s="80" t="s">
        <v>121</v>
      </c>
      <c r="C168" s="546" t="s">
        <v>160</v>
      </c>
      <c r="D168" s="288" t="s">
        <v>149</v>
      </c>
      <c r="E168" s="589" t="s">
        <v>201</v>
      </c>
      <c r="F168" s="625" t="s">
        <v>202</v>
      </c>
      <c r="G168" s="234" t="s">
        <v>133</v>
      </c>
      <c r="H168" s="454"/>
      <c r="I168" s="197"/>
      <c r="J168" s="204"/>
      <c r="K168" s="204"/>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row>
    <row r="169" spans="1:38" s="205" customFormat="1" ht="18.75">
      <c r="A169" s="527" t="s">
        <v>391</v>
      </c>
      <c r="B169" s="112" t="s">
        <v>121</v>
      </c>
      <c r="C169" s="139" t="s">
        <v>160</v>
      </c>
      <c r="D169" s="112" t="s">
        <v>149</v>
      </c>
      <c r="E169" s="575" t="s">
        <v>220</v>
      </c>
      <c r="F169" s="610" t="s">
        <v>189</v>
      </c>
      <c r="G169" s="112"/>
      <c r="H169" s="292">
        <f>H170</f>
        <v>57.900000000000006</v>
      </c>
      <c r="I169" s="197"/>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row>
    <row r="170" spans="1:38" s="205" customFormat="1" ht="56.25">
      <c r="A170" s="528" t="s">
        <v>390</v>
      </c>
      <c r="B170" s="130" t="s">
        <v>121</v>
      </c>
      <c r="C170" s="547" t="s">
        <v>160</v>
      </c>
      <c r="D170" s="130" t="s">
        <v>149</v>
      </c>
      <c r="E170" s="586" t="s">
        <v>221</v>
      </c>
      <c r="F170" s="622" t="s">
        <v>189</v>
      </c>
      <c r="G170" s="130"/>
      <c r="H170" s="294">
        <f>H171+H173+H176</f>
        <v>57.900000000000006</v>
      </c>
      <c r="I170" s="197"/>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row>
    <row r="171" spans="1:38" s="205" customFormat="1" ht="93.75" hidden="1">
      <c r="A171" s="38" t="s">
        <v>393</v>
      </c>
      <c r="B171" s="39" t="s">
        <v>121</v>
      </c>
      <c r="C171" s="231" t="s">
        <v>160</v>
      </c>
      <c r="D171" s="230" t="s">
        <v>149</v>
      </c>
      <c r="E171" s="301" t="s">
        <v>221</v>
      </c>
      <c r="F171" s="248" t="s">
        <v>392</v>
      </c>
      <c r="G171" s="231"/>
      <c r="H171" s="232">
        <f>+H172</f>
        <v>0</v>
      </c>
      <c r="I171" s="197"/>
      <c r="J171" s="204"/>
      <c r="K171" s="204"/>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row>
    <row r="172" spans="1:38" s="205" customFormat="1" ht="56.25" hidden="1">
      <c r="A172" s="501" t="s">
        <v>129</v>
      </c>
      <c r="B172" s="80" t="s">
        <v>121</v>
      </c>
      <c r="C172" s="545" t="s">
        <v>160</v>
      </c>
      <c r="D172" s="96" t="s">
        <v>149</v>
      </c>
      <c r="E172" s="587" t="s">
        <v>221</v>
      </c>
      <c r="F172" s="623" t="s">
        <v>392</v>
      </c>
      <c r="G172" s="80" t="s">
        <v>124</v>
      </c>
      <c r="H172" s="669">
        <v>0</v>
      </c>
      <c r="I172" s="197"/>
      <c r="J172" s="204"/>
      <c r="K172" s="204"/>
      <c r="L172" s="204"/>
      <c r="M172" s="204"/>
      <c r="N172" s="204"/>
      <c r="O172" s="204"/>
      <c r="P172" s="204"/>
      <c r="Q172" s="204"/>
      <c r="R172" s="204"/>
      <c r="S172" s="204"/>
      <c r="T172" s="204"/>
      <c r="U172" s="204"/>
      <c r="V172" s="204"/>
      <c r="W172" s="204"/>
      <c r="X172" s="204"/>
      <c r="Y172" s="204"/>
      <c r="Z172" s="204"/>
      <c r="AA172" s="204"/>
      <c r="AB172" s="204"/>
      <c r="AC172" s="204"/>
      <c r="AD172" s="204"/>
      <c r="AE172" s="204"/>
      <c r="AF172" s="204"/>
      <c r="AG172" s="204"/>
      <c r="AH172" s="204"/>
      <c r="AI172" s="204"/>
      <c r="AJ172" s="204"/>
      <c r="AK172" s="204"/>
      <c r="AL172" s="204"/>
    </row>
    <row r="173" spans="1:38" s="205" customFormat="1" ht="56.25">
      <c r="A173" s="38" t="s">
        <v>395</v>
      </c>
      <c r="B173" s="39" t="s">
        <v>121</v>
      </c>
      <c r="C173" s="231" t="s">
        <v>160</v>
      </c>
      <c r="D173" s="230" t="s">
        <v>149</v>
      </c>
      <c r="E173" s="301" t="s">
        <v>221</v>
      </c>
      <c r="F173" s="248" t="s">
        <v>394</v>
      </c>
      <c r="G173" s="231"/>
      <c r="H173" s="232">
        <f>+H174+H175</f>
        <v>5.7</v>
      </c>
      <c r="I173" s="197"/>
      <c r="J173" s="204"/>
      <c r="K173" s="204"/>
      <c r="L173" s="204"/>
      <c r="M173" s="204"/>
      <c r="N173" s="204"/>
      <c r="O173" s="204"/>
      <c r="P173" s="204"/>
      <c r="Q173" s="204"/>
      <c r="R173" s="204"/>
      <c r="S173" s="204"/>
      <c r="T173" s="204"/>
      <c r="U173" s="204"/>
      <c r="V173" s="204"/>
      <c r="W173" s="204"/>
      <c r="X173" s="204"/>
      <c r="Y173" s="204"/>
      <c r="Z173" s="204"/>
      <c r="AA173" s="204"/>
      <c r="AB173" s="204"/>
      <c r="AC173" s="204"/>
      <c r="AD173" s="204"/>
      <c r="AE173" s="204"/>
      <c r="AF173" s="204"/>
      <c r="AG173" s="204"/>
      <c r="AH173" s="204"/>
      <c r="AI173" s="204"/>
      <c r="AJ173" s="204"/>
      <c r="AK173" s="204"/>
      <c r="AL173" s="204"/>
    </row>
    <row r="174" spans="1:38" s="205" customFormat="1" ht="56.25" hidden="1">
      <c r="A174" s="501" t="s">
        <v>129</v>
      </c>
      <c r="B174" s="80" t="s">
        <v>121</v>
      </c>
      <c r="C174" s="545" t="s">
        <v>160</v>
      </c>
      <c r="D174" s="96" t="s">
        <v>149</v>
      </c>
      <c r="E174" s="587" t="s">
        <v>221</v>
      </c>
      <c r="F174" s="623" t="s">
        <v>394</v>
      </c>
      <c r="G174" s="80" t="s">
        <v>124</v>
      </c>
      <c r="H174" s="669">
        <v>0</v>
      </c>
      <c r="I174" s="197"/>
      <c r="J174" s="204"/>
      <c r="K174" s="204"/>
      <c r="L174" s="204"/>
      <c r="M174" s="204"/>
      <c r="N174" s="204"/>
      <c r="O174" s="204"/>
      <c r="P174" s="204"/>
      <c r="Q174" s="204"/>
      <c r="R174" s="204"/>
      <c r="S174" s="204"/>
      <c r="T174" s="204"/>
      <c r="U174" s="204"/>
      <c r="V174" s="204"/>
      <c r="W174" s="204"/>
      <c r="X174" s="204"/>
      <c r="Y174" s="204"/>
      <c r="Z174" s="204"/>
      <c r="AA174" s="204"/>
      <c r="AB174" s="204"/>
      <c r="AC174" s="204"/>
      <c r="AD174" s="204"/>
      <c r="AE174" s="204"/>
      <c r="AF174" s="204"/>
      <c r="AG174" s="204"/>
      <c r="AH174" s="204"/>
      <c r="AI174" s="204"/>
      <c r="AJ174" s="204"/>
      <c r="AK174" s="204"/>
      <c r="AL174" s="204"/>
    </row>
    <row r="175" spans="1:38" s="205" customFormat="1" ht="18.75">
      <c r="A175" s="501" t="s">
        <v>130</v>
      </c>
      <c r="B175" s="80" t="s">
        <v>121</v>
      </c>
      <c r="C175" s="545" t="s">
        <v>160</v>
      </c>
      <c r="D175" s="96" t="s">
        <v>149</v>
      </c>
      <c r="E175" s="587" t="s">
        <v>221</v>
      </c>
      <c r="F175" s="623" t="s">
        <v>394</v>
      </c>
      <c r="G175" s="316" t="s">
        <v>131</v>
      </c>
      <c r="H175" s="276">
        <v>5.7</v>
      </c>
      <c r="I175" s="197"/>
      <c r="J175" s="204"/>
      <c r="K175" s="204"/>
      <c r="L175" s="204"/>
      <c r="M175" s="204"/>
      <c r="N175" s="204"/>
      <c r="O175" s="204"/>
      <c r="P175" s="204"/>
      <c r="Q175" s="204"/>
      <c r="R175" s="204"/>
      <c r="S175" s="204"/>
      <c r="T175" s="204"/>
      <c r="U175" s="204"/>
      <c r="V175" s="204"/>
      <c r="W175" s="204"/>
      <c r="X175" s="204"/>
      <c r="Y175" s="204"/>
      <c r="Z175" s="204"/>
      <c r="AA175" s="204"/>
      <c r="AB175" s="204"/>
      <c r="AC175" s="204"/>
      <c r="AD175" s="204"/>
      <c r="AE175" s="204"/>
      <c r="AF175" s="204"/>
      <c r="AG175" s="204"/>
      <c r="AH175" s="204"/>
      <c r="AI175" s="204"/>
      <c r="AJ175" s="204"/>
      <c r="AK175" s="204"/>
      <c r="AL175" s="204"/>
    </row>
    <row r="176" spans="1:38" s="205" customFormat="1" ht="37.5">
      <c r="A176" s="38" t="s">
        <v>397</v>
      </c>
      <c r="B176" s="39" t="s">
        <v>121</v>
      </c>
      <c r="C176" s="231" t="s">
        <v>160</v>
      </c>
      <c r="D176" s="230" t="s">
        <v>149</v>
      </c>
      <c r="E176" s="301" t="s">
        <v>221</v>
      </c>
      <c r="F176" s="248" t="s">
        <v>396</v>
      </c>
      <c r="G176" s="231"/>
      <c r="H176" s="232">
        <f>+H177+H178</f>
        <v>52.2</v>
      </c>
      <c r="I176" s="197"/>
      <c r="J176" s="204"/>
      <c r="K176" s="204"/>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row>
    <row r="177" spans="1:38" s="205" customFormat="1" ht="56.25" hidden="1">
      <c r="A177" s="501" t="s">
        <v>129</v>
      </c>
      <c r="B177" s="80" t="s">
        <v>121</v>
      </c>
      <c r="C177" s="545" t="s">
        <v>160</v>
      </c>
      <c r="D177" s="96" t="s">
        <v>149</v>
      </c>
      <c r="E177" s="587" t="s">
        <v>221</v>
      </c>
      <c r="F177" s="623" t="s">
        <v>396</v>
      </c>
      <c r="G177" s="80" t="s">
        <v>124</v>
      </c>
      <c r="H177" s="669">
        <v>0</v>
      </c>
      <c r="I177" s="197"/>
      <c r="J177" s="204"/>
      <c r="K177" s="204"/>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row>
    <row r="178" spans="1:38" s="205" customFormat="1" ht="18.75">
      <c r="A178" s="501" t="s">
        <v>130</v>
      </c>
      <c r="B178" s="80" t="s">
        <v>121</v>
      </c>
      <c r="C178" s="545" t="s">
        <v>160</v>
      </c>
      <c r="D178" s="96" t="s">
        <v>149</v>
      </c>
      <c r="E178" s="587" t="s">
        <v>221</v>
      </c>
      <c r="F178" s="623" t="s">
        <v>396</v>
      </c>
      <c r="G178" s="80" t="s">
        <v>131</v>
      </c>
      <c r="H178" s="454">
        <v>52.2</v>
      </c>
      <c r="I178" s="197"/>
      <c r="J178" s="204"/>
      <c r="K178" s="204"/>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row>
    <row r="179" spans="1:38" s="205" customFormat="1" ht="18.75">
      <c r="A179" s="134" t="s">
        <v>436</v>
      </c>
      <c r="B179" s="93" t="s">
        <v>121</v>
      </c>
      <c r="C179" s="93" t="s">
        <v>160</v>
      </c>
      <c r="D179" s="93" t="s">
        <v>160</v>
      </c>
      <c r="E179" s="72"/>
      <c r="F179" s="73"/>
      <c r="G179" s="93"/>
      <c r="H179" s="476">
        <f>+H180+H187</f>
        <v>141.6</v>
      </c>
      <c r="I179" s="197"/>
      <c r="J179" s="204"/>
      <c r="K179" s="204"/>
      <c r="L179" s="204"/>
      <c r="M179" s="204"/>
      <c r="N179" s="204"/>
      <c r="O179" s="204"/>
      <c r="P179" s="204"/>
      <c r="Q179" s="204"/>
      <c r="R179" s="204"/>
      <c r="S179" s="204"/>
      <c r="T179" s="204"/>
      <c r="U179" s="204"/>
      <c r="V179" s="204"/>
      <c r="W179" s="204"/>
      <c r="X179" s="204"/>
      <c r="Y179" s="204"/>
      <c r="Z179" s="204"/>
      <c r="AA179" s="204"/>
      <c r="AB179" s="204"/>
      <c r="AC179" s="204"/>
      <c r="AD179" s="204"/>
      <c r="AE179" s="204"/>
      <c r="AF179" s="204"/>
      <c r="AG179" s="204"/>
      <c r="AH179" s="204"/>
      <c r="AI179" s="204"/>
      <c r="AJ179" s="204"/>
      <c r="AK179" s="204"/>
      <c r="AL179" s="204"/>
    </row>
    <row r="180" spans="1:38" s="205" customFormat="1" ht="56.25">
      <c r="A180" s="135" t="s">
        <v>382</v>
      </c>
      <c r="B180" s="112" t="s">
        <v>121</v>
      </c>
      <c r="C180" s="112" t="s">
        <v>160</v>
      </c>
      <c r="D180" s="112" t="s">
        <v>160</v>
      </c>
      <c r="E180" s="575" t="s">
        <v>375</v>
      </c>
      <c r="F180" s="175" t="s">
        <v>189</v>
      </c>
      <c r="G180" s="112"/>
      <c r="H180" s="477">
        <f>H184+H181</f>
        <v>110.89999999999999</v>
      </c>
      <c r="I180" s="197"/>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row>
    <row r="181" spans="1:38" s="205" customFormat="1" ht="75">
      <c r="A181" s="13" t="s">
        <v>385</v>
      </c>
      <c r="B181" s="130" t="s">
        <v>121</v>
      </c>
      <c r="C181" s="124" t="s">
        <v>160</v>
      </c>
      <c r="D181" s="226" t="s">
        <v>160</v>
      </c>
      <c r="E181" s="585" t="s">
        <v>201</v>
      </c>
      <c r="F181" s="141" t="s">
        <v>189</v>
      </c>
      <c r="G181" s="227"/>
      <c r="H181" s="452">
        <f>+H182</f>
        <v>92.6</v>
      </c>
      <c r="I181" s="197"/>
      <c r="J181" s="204"/>
      <c r="K181" s="204"/>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row>
    <row r="182" spans="1:38" s="205" customFormat="1" ht="112.5">
      <c r="A182" s="38" t="s">
        <v>387</v>
      </c>
      <c r="B182" s="39" t="s">
        <v>121</v>
      </c>
      <c r="C182" s="51" t="s">
        <v>160</v>
      </c>
      <c r="D182" s="230" t="s">
        <v>160</v>
      </c>
      <c r="E182" s="301" t="s">
        <v>201</v>
      </c>
      <c r="F182" s="57" t="s">
        <v>386</v>
      </c>
      <c r="G182" s="231"/>
      <c r="H182" s="453">
        <f>H183</f>
        <v>92.6</v>
      </c>
      <c r="I182" s="197"/>
      <c r="J182" s="204"/>
      <c r="K182" s="204"/>
      <c r="L182" s="204"/>
      <c r="M182" s="204"/>
      <c r="N182" s="204"/>
      <c r="O182" s="204"/>
      <c r="P182" s="204"/>
      <c r="Q182" s="204"/>
      <c r="R182" s="204"/>
      <c r="S182" s="204"/>
      <c r="T182" s="204"/>
      <c r="U182" s="204"/>
      <c r="V182" s="204"/>
      <c r="W182" s="204"/>
      <c r="X182" s="204"/>
      <c r="Y182" s="204"/>
      <c r="Z182" s="204"/>
      <c r="AA182" s="204"/>
      <c r="AB182" s="204"/>
      <c r="AC182" s="204"/>
      <c r="AD182" s="204"/>
      <c r="AE182" s="204"/>
      <c r="AF182" s="204"/>
      <c r="AG182" s="204"/>
      <c r="AH182" s="204"/>
      <c r="AI182" s="204"/>
      <c r="AJ182" s="204"/>
      <c r="AK182" s="204"/>
      <c r="AL182" s="204"/>
    </row>
    <row r="183" spans="1:38" s="205" customFormat="1" ht="56.25">
      <c r="A183" s="131" t="s">
        <v>129</v>
      </c>
      <c r="B183" s="80" t="s">
        <v>121</v>
      </c>
      <c r="C183" s="96" t="s">
        <v>160</v>
      </c>
      <c r="D183" s="96" t="s">
        <v>160</v>
      </c>
      <c r="E183" s="587" t="s">
        <v>201</v>
      </c>
      <c r="F183" s="296" t="s">
        <v>386</v>
      </c>
      <c r="G183" s="16" t="s">
        <v>124</v>
      </c>
      <c r="H183" s="461">
        <v>92.6</v>
      </c>
      <c r="I183" s="197"/>
      <c r="J183" s="204"/>
      <c r="K183" s="204"/>
      <c r="L183" s="204"/>
      <c r="M183" s="204"/>
      <c r="N183" s="204"/>
      <c r="O183" s="204"/>
      <c r="P183" s="204"/>
      <c r="Q183" s="204"/>
      <c r="R183" s="204"/>
      <c r="S183" s="204"/>
      <c r="T183" s="204"/>
      <c r="U183" s="204"/>
      <c r="V183" s="204"/>
      <c r="W183" s="204"/>
      <c r="X183" s="204"/>
      <c r="Y183" s="204"/>
      <c r="Z183" s="204"/>
      <c r="AA183" s="204"/>
      <c r="AB183" s="204"/>
      <c r="AC183" s="204"/>
      <c r="AD183" s="204"/>
      <c r="AE183" s="204"/>
      <c r="AF183" s="204"/>
      <c r="AG183" s="204"/>
      <c r="AH183" s="204"/>
      <c r="AI183" s="204"/>
      <c r="AJ183" s="204"/>
      <c r="AK183" s="204"/>
      <c r="AL183" s="204"/>
    </row>
    <row r="184" spans="1:38" s="205" customFormat="1" ht="75">
      <c r="A184" s="293" t="s">
        <v>384</v>
      </c>
      <c r="B184" s="130" t="s">
        <v>121</v>
      </c>
      <c r="C184" s="130" t="s">
        <v>160</v>
      </c>
      <c r="D184" s="130" t="s">
        <v>160</v>
      </c>
      <c r="E184" s="586" t="s">
        <v>370</v>
      </c>
      <c r="F184" s="156" t="s">
        <v>189</v>
      </c>
      <c r="G184" s="130"/>
      <c r="H184" s="478">
        <f>H185</f>
        <v>18.3</v>
      </c>
      <c r="I184" s="197"/>
      <c r="J184" s="204"/>
      <c r="K184" s="204"/>
      <c r="L184" s="204"/>
      <c r="M184" s="204"/>
      <c r="N184" s="204"/>
      <c r="O184" s="204"/>
      <c r="P184" s="204"/>
      <c r="Q184" s="204"/>
      <c r="R184" s="204"/>
      <c r="S184" s="204"/>
      <c r="T184" s="204"/>
      <c r="U184" s="204"/>
      <c r="V184" s="204"/>
      <c r="W184" s="204"/>
      <c r="X184" s="204"/>
      <c r="Y184" s="204"/>
      <c r="Z184" s="204"/>
      <c r="AA184" s="204"/>
      <c r="AB184" s="204"/>
      <c r="AC184" s="204"/>
      <c r="AD184" s="204"/>
      <c r="AE184" s="204"/>
      <c r="AF184" s="204"/>
      <c r="AG184" s="204"/>
      <c r="AH184" s="204"/>
      <c r="AI184" s="204"/>
      <c r="AJ184" s="204"/>
      <c r="AK184" s="204"/>
      <c r="AL184" s="204"/>
    </row>
    <row r="185" spans="1:38" s="205" customFormat="1" ht="131.25">
      <c r="A185" s="38" t="s">
        <v>377</v>
      </c>
      <c r="B185" s="39" t="s">
        <v>121</v>
      </c>
      <c r="C185" s="51" t="s">
        <v>160</v>
      </c>
      <c r="D185" s="230" t="s">
        <v>160</v>
      </c>
      <c r="E185" s="301" t="s">
        <v>370</v>
      </c>
      <c r="F185" s="57" t="s">
        <v>376</v>
      </c>
      <c r="G185" s="231"/>
      <c r="H185" s="453">
        <f>+H186</f>
        <v>18.3</v>
      </c>
      <c r="I185" s="197"/>
      <c r="J185" s="204"/>
      <c r="K185" s="204"/>
      <c r="L185" s="204"/>
      <c r="M185" s="204"/>
      <c r="N185" s="204"/>
      <c r="O185" s="204"/>
      <c r="P185" s="204"/>
      <c r="Q185" s="204"/>
      <c r="R185" s="204"/>
      <c r="S185" s="204"/>
      <c r="T185" s="204"/>
      <c r="U185" s="204"/>
      <c r="V185" s="204"/>
      <c r="W185" s="204"/>
      <c r="X185" s="204"/>
      <c r="Y185" s="204"/>
      <c r="Z185" s="204"/>
      <c r="AA185" s="204"/>
      <c r="AB185" s="204"/>
      <c r="AC185" s="204"/>
      <c r="AD185" s="204"/>
      <c r="AE185" s="204"/>
      <c r="AF185" s="204"/>
      <c r="AG185" s="204"/>
      <c r="AH185" s="204"/>
      <c r="AI185" s="204"/>
      <c r="AJ185" s="204"/>
      <c r="AK185" s="204"/>
      <c r="AL185" s="204"/>
    </row>
    <row r="186" spans="1:38" s="205" customFormat="1" ht="56.25">
      <c r="A186" s="131" t="s">
        <v>129</v>
      </c>
      <c r="B186" s="80" t="s">
        <v>121</v>
      </c>
      <c r="C186" s="96" t="s">
        <v>160</v>
      </c>
      <c r="D186" s="96" t="s">
        <v>160</v>
      </c>
      <c r="E186" s="587" t="s">
        <v>370</v>
      </c>
      <c r="F186" s="671" t="s">
        <v>376</v>
      </c>
      <c r="G186" s="16" t="s">
        <v>124</v>
      </c>
      <c r="H186" s="461">
        <v>18.3</v>
      </c>
      <c r="I186" s="197"/>
      <c r="J186" s="204"/>
      <c r="K186" s="204"/>
      <c r="L186" s="204"/>
      <c r="M186" s="204"/>
      <c r="N186" s="204"/>
      <c r="O186" s="204"/>
      <c r="P186" s="204"/>
      <c r="Q186" s="204"/>
      <c r="R186" s="204"/>
      <c r="S186" s="204"/>
      <c r="T186" s="204"/>
      <c r="U186" s="204"/>
      <c r="V186" s="204"/>
      <c r="W186" s="204"/>
      <c r="X186" s="204"/>
      <c r="Y186" s="204"/>
      <c r="Z186" s="204"/>
      <c r="AA186" s="204"/>
      <c r="AB186" s="204"/>
      <c r="AC186" s="204"/>
      <c r="AD186" s="204"/>
      <c r="AE186" s="204"/>
      <c r="AF186" s="204"/>
      <c r="AG186" s="204"/>
      <c r="AH186" s="204"/>
      <c r="AI186" s="204"/>
      <c r="AJ186" s="204"/>
      <c r="AK186" s="204"/>
      <c r="AL186" s="204"/>
    </row>
    <row r="187" spans="1:38" s="205" customFormat="1" ht="18.75">
      <c r="A187" s="135" t="s">
        <v>391</v>
      </c>
      <c r="B187" s="112" t="s">
        <v>121</v>
      </c>
      <c r="C187" s="112" t="s">
        <v>160</v>
      </c>
      <c r="D187" s="112" t="s">
        <v>160</v>
      </c>
      <c r="E187" s="575" t="s">
        <v>220</v>
      </c>
      <c r="F187" s="175" t="s">
        <v>189</v>
      </c>
      <c r="G187" s="112"/>
      <c r="H187" s="292">
        <f>H188</f>
        <v>30.7</v>
      </c>
      <c r="I187" s="197"/>
      <c r="J187" s="204"/>
      <c r="K187" s="204"/>
      <c r="L187" s="204"/>
      <c r="M187" s="204"/>
      <c r="N187" s="204"/>
      <c r="O187" s="204"/>
      <c r="P187" s="204"/>
      <c r="Q187" s="204"/>
      <c r="R187" s="204"/>
      <c r="S187" s="204"/>
      <c r="T187" s="204"/>
      <c r="U187" s="204"/>
      <c r="V187" s="204"/>
      <c r="W187" s="204"/>
      <c r="X187" s="204"/>
      <c r="Y187" s="204"/>
      <c r="Z187" s="204"/>
      <c r="AA187" s="204"/>
      <c r="AB187" s="204"/>
      <c r="AC187" s="204"/>
      <c r="AD187" s="204"/>
      <c r="AE187" s="204"/>
      <c r="AF187" s="204"/>
      <c r="AG187" s="204"/>
      <c r="AH187" s="204"/>
      <c r="AI187" s="204"/>
      <c r="AJ187" s="204"/>
      <c r="AK187" s="204"/>
      <c r="AL187" s="204"/>
    </row>
    <row r="188" spans="1:38" s="205" customFormat="1" ht="56.25">
      <c r="A188" s="293" t="s">
        <v>390</v>
      </c>
      <c r="B188" s="130" t="s">
        <v>121</v>
      </c>
      <c r="C188" s="130" t="s">
        <v>160</v>
      </c>
      <c r="D188" s="130" t="s">
        <v>160</v>
      </c>
      <c r="E188" s="586" t="s">
        <v>221</v>
      </c>
      <c r="F188" s="156" t="s">
        <v>189</v>
      </c>
      <c r="G188" s="130"/>
      <c r="H188" s="294">
        <f>H189+H191+H193</f>
        <v>30.7</v>
      </c>
      <c r="I188" s="197"/>
      <c r="J188" s="204"/>
      <c r="K188" s="204"/>
      <c r="L188" s="204"/>
      <c r="M188" s="204"/>
      <c r="N188" s="204"/>
      <c r="O188" s="204"/>
      <c r="P188" s="204"/>
      <c r="Q188" s="204"/>
      <c r="R188" s="204"/>
      <c r="S188" s="204"/>
      <c r="T188" s="204"/>
      <c r="U188" s="204"/>
      <c r="V188" s="204"/>
      <c r="W188" s="204"/>
      <c r="X188" s="204"/>
      <c r="Y188" s="204"/>
      <c r="Z188" s="204"/>
      <c r="AA188" s="204"/>
      <c r="AB188" s="204"/>
      <c r="AC188" s="204"/>
      <c r="AD188" s="204"/>
      <c r="AE188" s="204"/>
      <c r="AF188" s="204"/>
      <c r="AG188" s="204"/>
      <c r="AH188" s="204"/>
      <c r="AI188" s="204"/>
      <c r="AJ188" s="204"/>
      <c r="AK188" s="204"/>
      <c r="AL188" s="204"/>
    </row>
    <row r="189" spans="1:38" s="205" customFormat="1" ht="93.75">
      <c r="A189" s="38" t="s">
        <v>393</v>
      </c>
      <c r="B189" s="39" t="s">
        <v>121</v>
      </c>
      <c r="C189" s="51" t="s">
        <v>160</v>
      </c>
      <c r="D189" s="230" t="s">
        <v>160</v>
      </c>
      <c r="E189" s="301" t="s">
        <v>221</v>
      </c>
      <c r="F189" s="57" t="s">
        <v>392</v>
      </c>
      <c r="G189" s="231"/>
      <c r="H189" s="232">
        <f>+H190</f>
        <v>18.3</v>
      </c>
      <c r="I189" s="197"/>
      <c r="J189" s="204"/>
      <c r="K189" s="204"/>
      <c r="L189" s="204"/>
      <c r="M189" s="204"/>
      <c r="N189" s="204"/>
      <c r="O189" s="204"/>
      <c r="P189" s="204"/>
      <c r="Q189" s="204"/>
      <c r="R189" s="204"/>
      <c r="S189" s="204"/>
      <c r="T189" s="204"/>
      <c r="U189" s="204"/>
      <c r="V189" s="204"/>
      <c r="W189" s="204"/>
      <c r="X189" s="204"/>
      <c r="Y189" s="204"/>
      <c r="Z189" s="204"/>
      <c r="AA189" s="204"/>
      <c r="AB189" s="204"/>
      <c r="AC189" s="204"/>
      <c r="AD189" s="204"/>
      <c r="AE189" s="204"/>
      <c r="AF189" s="204"/>
      <c r="AG189" s="204"/>
      <c r="AH189" s="204"/>
      <c r="AI189" s="204"/>
      <c r="AJ189" s="204"/>
      <c r="AK189" s="204"/>
      <c r="AL189" s="204"/>
    </row>
    <row r="190" spans="1:38" s="205" customFormat="1" ht="56.25">
      <c r="A190" s="131" t="s">
        <v>129</v>
      </c>
      <c r="B190" s="80" t="s">
        <v>121</v>
      </c>
      <c r="C190" s="96" t="s">
        <v>160</v>
      </c>
      <c r="D190" s="96" t="s">
        <v>160</v>
      </c>
      <c r="E190" s="587" t="s">
        <v>221</v>
      </c>
      <c r="F190" s="296" t="s">
        <v>392</v>
      </c>
      <c r="G190" s="16" t="s">
        <v>124</v>
      </c>
      <c r="H190" s="670">
        <v>18.3</v>
      </c>
      <c r="I190" s="197"/>
      <c r="J190" s="204"/>
      <c r="K190" s="204"/>
      <c r="L190" s="204"/>
      <c r="M190" s="204"/>
      <c r="N190" s="204"/>
      <c r="O190" s="204"/>
      <c r="P190" s="204"/>
      <c r="Q190" s="204"/>
      <c r="R190" s="204"/>
      <c r="S190" s="204"/>
      <c r="T190" s="204"/>
      <c r="U190" s="204"/>
      <c r="V190" s="204"/>
      <c r="W190" s="204"/>
      <c r="X190" s="204"/>
      <c r="Y190" s="204"/>
      <c r="Z190" s="204"/>
      <c r="AA190" s="204"/>
      <c r="AB190" s="204"/>
      <c r="AC190" s="204"/>
      <c r="AD190" s="204"/>
      <c r="AE190" s="204"/>
      <c r="AF190" s="204"/>
      <c r="AG190" s="204"/>
      <c r="AH190" s="204"/>
      <c r="AI190" s="204"/>
      <c r="AJ190" s="204"/>
      <c r="AK190" s="204"/>
      <c r="AL190" s="204"/>
    </row>
    <row r="191" spans="1:38" s="205" customFormat="1" ht="56.25">
      <c r="A191" s="38" t="s">
        <v>395</v>
      </c>
      <c r="B191" s="39" t="s">
        <v>121</v>
      </c>
      <c r="C191" s="51" t="s">
        <v>160</v>
      </c>
      <c r="D191" s="230" t="s">
        <v>160</v>
      </c>
      <c r="E191" s="301" t="s">
        <v>221</v>
      </c>
      <c r="F191" s="57" t="s">
        <v>394</v>
      </c>
      <c r="G191" s="231"/>
      <c r="H191" s="232">
        <f>+H192</f>
        <v>6.2</v>
      </c>
      <c r="I191" s="197"/>
      <c r="J191" s="204"/>
      <c r="K191" s="204"/>
      <c r="L191" s="204"/>
      <c r="M191" s="204"/>
      <c r="N191" s="204"/>
      <c r="O191" s="204"/>
      <c r="P191" s="204"/>
      <c r="Q191" s="204"/>
      <c r="R191" s="204"/>
      <c r="S191" s="204"/>
      <c r="T191" s="204"/>
      <c r="U191" s="204"/>
      <c r="V191" s="204"/>
      <c r="W191" s="204"/>
      <c r="X191" s="204"/>
      <c r="Y191" s="204"/>
      <c r="Z191" s="204"/>
      <c r="AA191" s="204"/>
      <c r="AB191" s="204"/>
      <c r="AC191" s="204"/>
      <c r="AD191" s="204"/>
      <c r="AE191" s="204"/>
      <c r="AF191" s="204"/>
      <c r="AG191" s="204"/>
      <c r="AH191" s="204"/>
      <c r="AI191" s="204"/>
      <c r="AJ191" s="204"/>
      <c r="AK191" s="204"/>
      <c r="AL191" s="204"/>
    </row>
    <row r="192" spans="1:38" s="205" customFormat="1" ht="56.25">
      <c r="A192" s="131" t="s">
        <v>129</v>
      </c>
      <c r="B192" s="80" t="s">
        <v>121</v>
      </c>
      <c r="C192" s="96" t="s">
        <v>160</v>
      </c>
      <c r="D192" s="96" t="s">
        <v>160</v>
      </c>
      <c r="E192" s="587" t="s">
        <v>221</v>
      </c>
      <c r="F192" s="296" t="s">
        <v>394</v>
      </c>
      <c r="G192" s="16" t="s">
        <v>124</v>
      </c>
      <c r="H192" s="670">
        <v>6.2</v>
      </c>
      <c r="I192" s="197"/>
      <c r="J192" s="204"/>
      <c r="K192" s="204"/>
      <c r="L192" s="204"/>
      <c r="M192" s="204"/>
      <c r="N192" s="204"/>
      <c r="O192" s="204"/>
      <c r="P192" s="204"/>
      <c r="Q192" s="204"/>
      <c r="R192" s="204"/>
      <c r="S192" s="204"/>
      <c r="T192" s="204"/>
      <c r="U192" s="204"/>
      <c r="V192" s="204"/>
      <c r="W192" s="204"/>
      <c r="X192" s="204"/>
      <c r="Y192" s="204"/>
      <c r="Z192" s="204"/>
      <c r="AA192" s="204"/>
      <c r="AB192" s="204"/>
      <c r="AC192" s="204"/>
      <c r="AD192" s="204"/>
      <c r="AE192" s="204"/>
      <c r="AF192" s="204"/>
      <c r="AG192" s="204"/>
      <c r="AH192" s="204"/>
      <c r="AI192" s="204"/>
      <c r="AJ192" s="204"/>
      <c r="AK192" s="204"/>
      <c r="AL192" s="204"/>
    </row>
    <row r="193" spans="1:38" s="205" customFormat="1" ht="37.5">
      <c r="A193" s="38" t="s">
        <v>397</v>
      </c>
      <c r="B193" s="39" t="s">
        <v>121</v>
      </c>
      <c r="C193" s="51" t="s">
        <v>160</v>
      </c>
      <c r="D193" s="230" t="s">
        <v>160</v>
      </c>
      <c r="E193" s="301" t="s">
        <v>221</v>
      </c>
      <c r="F193" s="57" t="s">
        <v>396</v>
      </c>
      <c r="G193" s="231"/>
      <c r="H193" s="232">
        <f>+H194</f>
        <v>6.2</v>
      </c>
      <c r="I193" s="197"/>
      <c r="J193" s="204"/>
      <c r="K193" s="204"/>
      <c r="L193" s="204"/>
      <c r="M193" s="204"/>
      <c r="N193" s="204"/>
      <c r="O193" s="204"/>
      <c r="P193" s="204"/>
      <c r="Q193" s="204"/>
      <c r="R193" s="204"/>
      <c r="S193" s="204"/>
      <c r="T193" s="204"/>
      <c r="U193" s="204"/>
      <c r="V193" s="204"/>
      <c r="W193" s="204"/>
      <c r="X193" s="204"/>
      <c r="Y193" s="204"/>
      <c r="Z193" s="204"/>
      <c r="AA193" s="204"/>
      <c r="AB193" s="204"/>
      <c r="AC193" s="204"/>
      <c r="AD193" s="204"/>
      <c r="AE193" s="204"/>
      <c r="AF193" s="204"/>
      <c r="AG193" s="204"/>
      <c r="AH193" s="204"/>
      <c r="AI193" s="204"/>
      <c r="AJ193" s="204"/>
      <c r="AK193" s="204"/>
      <c r="AL193" s="204"/>
    </row>
    <row r="194" spans="1:38" s="205" customFormat="1" ht="56.25">
      <c r="A194" s="131" t="s">
        <v>129</v>
      </c>
      <c r="B194" s="80" t="s">
        <v>121</v>
      </c>
      <c r="C194" s="96" t="s">
        <v>160</v>
      </c>
      <c r="D194" s="96" t="s">
        <v>160</v>
      </c>
      <c r="E194" s="587" t="s">
        <v>221</v>
      </c>
      <c r="F194" s="296" t="s">
        <v>396</v>
      </c>
      <c r="G194" s="16" t="s">
        <v>124</v>
      </c>
      <c r="H194" s="670">
        <v>6.2</v>
      </c>
      <c r="I194" s="197"/>
      <c r="J194" s="204"/>
      <c r="K194" s="204"/>
      <c r="L194" s="204"/>
      <c r="M194" s="204"/>
      <c r="N194" s="204"/>
      <c r="O194" s="204"/>
      <c r="P194" s="204"/>
      <c r="Q194" s="204"/>
      <c r="R194" s="204"/>
      <c r="S194" s="204"/>
      <c r="T194" s="204"/>
      <c r="U194" s="204"/>
      <c r="V194" s="204"/>
      <c r="W194" s="204"/>
      <c r="X194" s="204"/>
      <c r="Y194" s="204"/>
      <c r="Z194" s="204"/>
      <c r="AA194" s="204"/>
      <c r="AB194" s="204"/>
      <c r="AC194" s="204"/>
      <c r="AD194" s="204"/>
      <c r="AE194" s="204"/>
      <c r="AF194" s="204"/>
      <c r="AG194" s="204"/>
      <c r="AH194" s="204"/>
      <c r="AI194" s="204"/>
      <c r="AJ194" s="204"/>
      <c r="AK194" s="204"/>
      <c r="AL194" s="204"/>
    </row>
    <row r="195" spans="1:38" s="205" customFormat="1" ht="18.75">
      <c r="A195" s="187" t="s">
        <v>174</v>
      </c>
      <c r="B195" s="25" t="s">
        <v>121</v>
      </c>
      <c r="C195" s="548" t="s">
        <v>138</v>
      </c>
      <c r="D195" s="118"/>
      <c r="E195" s="590"/>
      <c r="F195" s="548"/>
      <c r="G195" s="299"/>
      <c r="H195" s="479">
        <f>+H196</f>
        <v>40</v>
      </c>
      <c r="I195" s="197"/>
      <c r="J195" s="204"/>
      <c r="K195" s="204"/>
      <c r="L195" s="204"/>
      <c r="M195" s="204"/>
      <c r="N195" s="204"/>
      <c r="O195" s="204"/>
      <c r="P195" s="204"/>
      <c r="Q195" s="204"/>
      <c r="R195" s="204"/>
      <c r="S195" s="204"/>
      <c r="T195" s="204"/>
      <c r="U195" s="204"/>
      <c r="V195" s="204"/>
      <c r="W195" s="204"/>
      <c r="X195" s="204"/>
      <c r="Y195" s="204"/>
      <c r="Z195" s="204"/>
      <c r="AA195" s="204"/>
      <c r="AB195" s="204"/>
      <c r="AC195" s="204"/>
      <c r="AD195" s="204"/>
      <c r="AE195" s="204"/>
      <c r="AF195" s="204"/>
      <c r="AG195" s="204"/>
      <c r="AH195" s="204"/>
      <c r="AI195" s="204"/>
      <c r="AJ195" s="204"/>
      <c r="AK195" s="204"/>
      <c r="AL195" s="204"/>
    </row>
    <row r="196" spans="1:38" s="205" customFormat="1" ht="18.75">
      <c r="A196" s="186" t="s">
        <v>175</v>
      </c>
      <c r="B196" s="27" t="s">
        <v>121</v>
      </c>
      <c r="C196" s="236" t="s">
        <v>138</v>
      </c>
      <c r="D196" s="119" t="s">
        <v>138</v>
      </c>
      <c r="E196" s="591"/>
      <c r="F196" s="236"/>
      <c r="G196" s="300"/>
      <c r="H196" s="455">
        <f>+H197</f>
        <v>40</v>
      </c>
      <c r="I196" s="197"/>
      <c r="J196" s="204"/>
      <c r="K196" s="204"/>
      <c r="L196" s="204"/>
      <c r="M196" s="204"/>
      <c r="N196" s="204"/>
      <c r="O196" s="204"/>
      <c r="P196" s="204"/>
      <c r="Q196" s="204"/>
      <c r="R196" s="204"/>
      <c r="S196" s="204"/>
      <c r="T196" s="204"/>
      <c r="U196" s="204"/>
      <c r="V196" s="204"/>
      <c r="W196" s="204"/>
      <c r="X196" s="204"/>
      <c r="Y196" s="204"/>
      <c r="Z196" s="204"/>
      <c r="AA196" s="204"/>
      <c r="AB196" s="204"/>
      <c r="AC196" s="204"/>
      <c r="AD196" s="204"/>
      <c r="AE196" s="204"/>
      <c r="AF196" s="204"/>
      <c r="AG196" s="204"/>
      <c r="AH196" s="204"/>
      <c r="AI196" s="204"/>
      <c r="AJ196" s="204"/>
      <c r="AK196" s="204"/>
      <c r="AL196" s="204"/>
    </row>
    <row r="197" spans="1:38" s="205" customFormat="1" ht="37.5">
      <c r="A197" s="191" t="s">
        <v>333</v>
      </c>
      <c r="B197" s="110" t="s">
        <v>121</v>
      </c>
      <c r="C197" s="250" t="s">
        <v>138</v>
      </c>
      <c r="D197" s="249" t="s">
        <v>138</v>
      </c>
      <c r="E197" s="563" t="s">
        <v>204</v>
      </c>
      <c r="F197" s="601" t="s">
        <v>189</v>
      </c>
      <c r="G197" s="250"/>
      <c r="H197" s="471">
        <f>+H198</f>
        <v>40</v>
      </c>
      <c r="I197" s="197"/>
      <c r="J197" s="204"/>
      <c r="K197" s="204"/>
      <c r="L197" s="204"/>
      <c r="M197" s="204"/>
      <c r="N197" s="204"/>
      <c r="O197" s="204"/>
      <c r="P197" s="204"/>
      <c r="Q197" s="204"/>
      <c r="R197" s="204"/>
      <c r="S197" s="204"/>
      <c r="T197" s="204"/>
      <c r="U197" s="204"/>
      <c r="V197" s="204"/>
      <c r="W197" s="204"/>
      <c r="X197" s="204"/>
      <c r="Y197" s="204"/>
      <c r="Z197" s="204"/>
      <c r="AA197" s="204"/>
      <c r="AB197" s="204"/>
      <c r="AC197" s="204"/>
      <c r="AD197" s="204"/>
      <c r="AE197" s="204"/>
      <c r="AF197" s="204"/>
      <c r="AG197" s="204"/>
      <c r="AH197" s="204"/>
      <c r="AI197" s="204"/>
      <c r="AJ197" s="204"/>
      <c r="AK197" s="204"/>
      <c r="AL197" s="204"/>
    </row>
    <row r="198" spans="1:38" s="205" customFormat="1" ht="56.25">
      <c r="A198" s="192" t="s">
        <v>334</v>
      </c>
      <c r="B198" s="102" t="s">
        <v>121</v>
      </c>
      <c r="C198" s="247" t="s">
        <v>138</v>
      </c>
      <c r="D198" s="252" t="s">
        <v>138</v>
      </c>
      <c r="E198" s="592" t="s">
        <v>176</v>
      </c>
      <c r="F198" s="253" t="s">
        <v>189</v>
      </c>
      <c r="G198" s="247"/>
      <c r="H198" s="472">
        <f>+H199</f>
        <v>40</v>
      </c>
      <c r="I198" s="197"/>
      <c r="J198" s="204"/>
      <c r="K198" s="204"/>
      <c r="L198" s="204"/>
      <c r="M198" s="204"/>
      <c r="N198" s="204"/>
      <c r="O198" s="204"/>
      <c r="P198" s="204"/>
      <c r="Q198" s="204"/>
      <c r="R198" s="204"/>
      <c r="S198" s="204"/>
      <c r="T198" s="204"/>
      <c r="U198" s="204"/>
      <c r="V198" s="204"/>
      <c r="W198" s="204"/>
      <c r="X198" s="204"/>
      <c r="Y198" s="204"/>
      <c r="Z198" s="204"/>
      <c r="AA198" s="204"/>
      <c r="AB198" s="204"/>
      <c r="AC198" s="204"/>
      <c r="AD198" s="204"/>
      <c r="AE198" s="204"/>
      <c r="AF198" s="204"/>
      <c r="AG198" s="204"/>
      <c r="AH198" s="204"/>
      <c r="AI198" s="204"/>
      <c r="AJ198" s="204"/>
      <c r="AK198" s="204"/>
      <c r="AL198" s="204"/>
    </row>
    <row r="199" spans="1:38" s="205" customFormat="1" ht="18.75">
      <c r="A199" s="193" t="s">
        <v>206</v>
      </c>
      <c r="B199" s="42" t="s">
        <v>121</v>
      </c>
      <c r="C199" s="248" t="s">
        <v>138</v>
      </c>
      <c r="D199" s="301" t="s">
        <v>138</v>
      </c>
      <c r="E199" s="593" t="s">
        <v>176</v>
      </c>
      <c r="F199" s="256" t="s">
        <v>205</v>
      </c>
      <c r="G199" s="248"/>
      <c r="H199" s="467">
        <f>+H200</f>
        <v>40</v>
      </c>
      <c r="I199" s="197"/>
      <c r="J199" s="204"/>
      <c r="K199" s="204"/>
      <c r="L199" s="204"/>
      <c r="M199" s="204"/>
      <c r="N199" s="204"/>
      <c r="O199" s="204"/>
      <c r="P199" s="204"/>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row>
    <row r="200" spans="1:38" s="205" customFormat="1" ht="18.75">
      <c r="A200" s="146" t="s">
        <v>130</v>
      </c>
      <c r="B200" s="16" t="s">
        <v>121</v>
      </c>
      <c r="C200" s="304" t="s">
        <v>138</v>
      </c>
      <c r="D200" s="303" t="s">
        <v>138</v>
      </c>
      <c r="E200" s="594" t="s">
        <v>176</v>
      </c>
      <c r="F200" s="600" t="s">
        <v>205</v>
      </c>
      <c r="G200" s="304" t="s">
        <v>131</v>
      </c>
      <c r="H200" s="469">
        <v>40</v>
      </c>
      <c r="I200" s="197"/>
      <c r="J200" s="204"/>
      <c r="K200" s="204"/>
      <c r="L200" s="204"/>
      <c r="M200" s="204"/>
      <c r="N200" s="204"/>
      <c r="O200" s="204"/>
      <c r="P200" s="204"/>
      <c r="Q200" s="204"/>
      <c r="R200" s="204"/>
      <c r="S200" s="204"/>
      <c r="T200" s="204"/>
      <c r="U200" s="204"/>
      <c r="V200" s="204"/>
      <c r="W200" s="204"/>
      <c r="X200" s="204"/>
      <c r="Y200" s="204"/>
      <c r="Z200" s="204"/>
      <c r="AA200" s="204"/>
      <c r="AB200" s="204"/>
      <c r="AC200" s="204"/>
      <c r="AD200" s="204"/>
      <c r="AE200" s="204"/>
      <c r="AF200" s="204"/>
      <c r="AG200" s="204"/>
      <c r="AH200" s="204"/>
      <c r="AI200" s="204"/>
      <c r="AJ200" s="204"/>
      <c r="AK200" s="204"/>
      <c r="AL200" s="204"/>
    </row>
    <row r="201" spans="1:38" s="205" customFormat="1" ht="18.75">
      <c r="A201" s="525" t="s">
        <v>163</v>
      </c>
      <c r="B201" s="151" t="s">
        <v>121</v>
      </c>
      <c r="C201" s="215" t="s">
        <v>164</v>
      </c>
      <c r="D201" s="151"/>
      <c r="E201" s="115"/>
      <c r="F201" s="116"/>
      <c r="G201" s="151"/>
      <c r="H201" s="449">
        <f>+H202+H218</f>
        <v>4863.309</v>
      </c>
      <c r="I201" s="197"/>
      <c r="J201" s="204"/>
      <c r="K201" s="204"/>
      <c r="L201" s="204"/>
      <c r="M201" s="204"/>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204"/>
      <c r="AL201" s="204"/>
    </row>
    <row r="202" spans="1:38" s="205" customFormat="1" ht="18.75">
      <c r="A202" s="237" t="s">
        <v>165</v>
      </c>
      <c r="B202" s="216" t="s">
        <v>121</v>
      </c>
      <c r="C202" s="220" t="s">
        <v>164</v>
      </c>
      <c r="D202" s="216" t="s">
        <v>122</v>
      </c>
      <c r="E202" s="128"/>
      <c r="F202" s="129"/>
      <c r="G202" s="216"/>
      <c r="H202" s="450">
        <f>+H203</f>
        <v>4845.009</v>
      </c>
      <c r="I202" s="197"/>
      <c r="J202" s="204"/>
      <c r="K202" s="204"/>
      <c r="L202" s="204"/>
      <c r="M202" s="204"/>
      <c r="N202" s="204"/>
      <c r="O202" s="204"/>
      <c r="P202" s="204"/>
      <c r="Q202" s="204"/>
      <c r="R202" s="204"/>
      <c r="S202" s="204"/>
      <c r="T202" s="204"/>
      <c r="U202" s="204"/>
      <c r="V202" s="204"/>
      <c r="W202" s="204"/>
      <c r="X202" s="204"/>
      <c r="Y202" s="204"/>
      <c r="Z202" s="204"/>
      <c r="AA202" s="204"/>
      <c r="AB202" s="204"/>
      <c r="AC202" s="204"/>
      <c r="AD202" s="204"/>
      <c r="AE202" s="204"/>
      <c r="AF202" s="204"/>
      <c r="AG202" s="204"/>
      <c r="AH202" s="204"/>
      <c r="AI202" s="204"/>
      <c r="AJ202" s="204"/>
      <c r="AK202" s="204"/>
      <c r="AL202" s="204"/>
    </row>
    <row r="203" spans="1:38" s="205" customFormat="1" ht="56.25">
      <c r="A203" s="529" t="s">
        <v>312</v>
      </c>
      <c r="B203" s="110" t="s">
        <v>121</v>
      </c>
      <c r="C203" s="250" t="s">
        <v>164</v>
      </c>
      <c r="D203" s="110" t="s">
        <v>122</v>
      </c>
      <c r="E203" s="575" t="s">
        <v>188</v>
      </c>
      <c r="F203" s="610" t="s">
        <v>189</v>
      </c>
      <c r="G203" s="306"/>
      <c r="H203" s="457">
        <f>+H204+H211</f>
        <v>4845.009</v>
      </c>
      <c r="I203" s="197"/>
      <c r="J203" s="204"/>
      <c r="K203" s="204"/>
      <c r="L203" s="204"/>
      <c r="M203" s="204"/>
      <c r="N203" s="204"/>
      <c r="O203" s="204"/>
      <c r="P203" s="204"/>
      <c r="Q203" s="204"/>
      <c r="R203" s="204"/>
      <c r="S203" s="204"/>
      <c r="T203" s="204"/>
      <c r="U203" s="204"/>
      <c r="V203" s="204"/>
      <c r="W203" s="204"/>
      <c r="X203" s="204"/>
      <c r="Y203" s="204"/>
      <c r="Z203" s="204"/>
      <c r="AA203" s="204"/>
      <c r="AB203" s="204"/>
      <c r="AC203" s="204"/>
      <c r="AD203" s="204"/>
      <c r="AE203" s="204"/>
      <c r="AF203" s="204"/>
      <c r="AG203" s="204"/>
      <c r="AH203" s="204"/>
      <c r="AI203" s="204"/>
      <c r="AJ203" s="204"/>
      <c r="AK203" s="204"/>
      <c r="AL203" s="204"/>
    </row>
    <row r="204" spans="1:38" s="205" customFormat="1" ht="75">
      <c r="A204" s="514" t="s">
        <v>313</v>
      </c>
      <c r="B204" s="102" t="s">
        <v>121</v>
      </c>
      <c r="C204" s="247" t="s">
        <v>164</v>
      </c>
      <c r="D204" s="102" t="s">
        <v>122</v>
      </c>
      <c r="E204" s="586" t="s">
        <v>190</v>
      </c>
      <c r="F204" s="622" t="s">
        <v>189</v>
      </c>
      <c r="G204" s="102"/>
      <c r="H204" s="459">
        <f>H205+H209</f>
        <v>3618.5589999999997</v>
      </c>
      <c r="I204" s="197"/>
      <c r="J204" s="204"/>
      <c r="K204" s="204"/>
      <c r="L204" s="204"/>
      <c r="M204" s="204"/>
      <c r="N204" s="204"/>
      <c r="O204" s="204"/>
      <c r="P204" s="204"/>
      <c r="Q204" s="204"/>
      <c r="R204" s="204"/>
      <c r="S204" s="204"/>
      <c r="T204" s="204"/>
      <c r="U204" s="204"/>
      <c r="V204" s="204"/>
      <c r="W204" s="204"/>
      <c r="X204" s="204"/>
      <c r="Y204" s="204"/>
      <c r="Z204" s="204"/>
      <c r="AA204" s="204"/>
      <c r="AB204" s="204"/>
      <c r="AC204" s="204"/>
      <c r="AD204" s="204"/>
      <c r="AE204" s="204"/>
      <c r="AF204" s="204"/>
      <c r="AG204" s="204"/>
      <c r="AH204" s="204"/>
      <c r="AI204" s="204"/>
      <c r="AJ204" s="204"/>
      <c r="AK204" s="204"/>
      <c r="AL204" s="204"/>
    </row>
    <row r="205" spans="1:38" s="205" customFormat="1" ht="18.75">
      <c r="A205" s="193" t="s">
        <v>192</v>
      </c>
      <c r="B205" s="42" t="s">
        <v>121</v>
      </c>
      <c r="C205" s="248" t="s">
        <v>164</v>
      </c>
      <c r="D205" s="301" t="s">
        <v>122</v>
      </c>
      <c r="E205" s="578" t="s">
        <v>190</v>
      </c>
      <c r="F205" s="248" t="s">
        <v>191</v>
      </c>
      <c r="G205" s="248"/>
      <c r="H205" s="460">
        <f>SUM(H206:H208)</f>
        <v>3521.5499999999997</v>
      </c>
      <c r="I205" s="197"/>
      <c r="J205" s="204"/>
      <c r="K205" s="204"/>
      <c r="L205" s="204"/>
      <c r="M205" s="204"/>
      <c r="N205" s="204"/>
      <c r="O205" s="204"/>
      <c r="P205" s="204"/>
      <c r="Q205" s="204"/>
      <c r="R205" s="204"/>
      <c r="S205" s="204"/>
      <c r="T205" s="204"/>
      <c r="U205" s="204"/>
      <c r="V205" s="204"/>
      <c r="W205" s="204"/>
      <c r="X205" s="204"/>
      <c r="Y205" s="204"/>
      <c r="Z205" s="204"/>
      <c r="AA205" s="204"/>
      <c r="AB205" s="204"/>
      <c r="AC205" s="204"/>
      <c r="AD205" s="204"/>
      <c r="AE205" s="204"/>
      <c r="AF205" s="204"/>
      <c r="AG205" s="204"/>
      <c r="AH205" s="204"/>
      <c r="AI205" s="204"/>
      <c r="AJ205" s="204"/>
      <c r="AK205" s="204"/>
      <c r="AL205" s="204"/>
    </row>
    <row r="206" spans="1:38" s="205" customFormat="1" ht="56.25">
      <c r="A206" s="518" t="s">
        <v>129</v>
      </c>
      <c r="B206" s="80" t="s">
        <v>121</v>
      </c>
      <c r="C206" s="492" t="s">
        <v>164</v>
      </c>
      <c r="D206" s="16" t="s">
        <v>122</v>
      </c>
      <c r="E206" s="577" t="s">
        <v>190</v>
      </c>
      <c r="F206" s="304" t="s">
        <v>191</v>
      </c>
      <c r="G206" s="16" t="s">
        <v>124</v>
      </c>
      <c r="H206" s="461">
        <v>1356.6</v>
      </c>
      <c r="I206" s="197"/>
      <c r="J206" s="204"/>
      <c r="K206" s="204"/>
      <c r="L206" s="204"/>
      <c r="M206" s="204"/>
      <c r="N206" s="204"/>
      <c r="O206" s="204"/>
      <c r="P206" s="204"/>
      <c r="Q206" s="204"/>
      <c r="R206" s="204"/>
      <c r="S206" s="204"/>
      <c r="T206" s="204"/>
      <c r="U206" s="204"/>
      <c r="V206" s="204"/>
      <c r="W206" s="204"/>
      <c r="X206" s="204"/>
      <c r="Y206" s="204"/>
      <c r="Z206" s="204"/>
      <c r="AA206" s="204"/>
      <c r="AB206" s="204"/>
      <c r="AC206" s="204"/>
      <c r="AD206" s="204"/>
      <c r="AE206" s="204"/>
      <c r="AF206" s="204"/>
      <c r="AG206" s="204"/>
      <c r="AH206" s="204"/>
      <c r="AI206" s="204"/>
      <c r="AJ206" s="204"/>
      <c r="AK206" s="204"/>
      <c r="AL206" s="204"/>
    </row>
    <row r="207" spans="1:38" s="205" customFormat="1" ht="18.75">
      <c r="A207" s="146" t="s">
        <v>130</v>
      </c>
      <c r="B207" s="16" t="s">
        <v>121</v>
      </c>
      <c r="C207" s="492" t="s">
        <v>164</v>
      </c>
      <c r="D207" s="16" t="s">
        <v>122</v>
      </c>
      <c r="E207" s="577" t="s">
        <v>190</v>
      </c>
      <c r="F207" s="304" t="s">
        <v>191</v>
      </c>
      <c r="G207" s="16" t="s">
        <v>131</v>
      </c>
      <c r="H207" s="461">
        <f>прил7!G208</f>
        <v>1882</v>
      </c>
      <c r="I207" s="197"/>
      <c r="J207" s="204"/>
      <c r="K207" s="204"/>
      <c r="L207" s="204"/>
      <c r="M207" s="204"/>
      <c r="N207" s="204"/>
      <c r="O207" s="204"/>
      <c r="P207" s="204"/>
      <c r="Q207" s="204"/>
      <c r="R207" s="204"/>
      <c r="S207" s="204"/>
      <c r="T207" s="204"/>
      <c r="U207" s="204"/>
      <c r="V207" s="204"/>
      <c r="W207" s="204"/>
      <c r="X207" s="204"/>
      <c r="Y207" s="204"/>
      <c r="Z207" s="204"/>
      <c r="AA207" s="204"/>
      <c r="AB207" s="204"/>
      <c r="AC207" s="204"/>
      <c r="AD207" s="204"/>
      <c r="AE207" s="204"/>
      <c r="AF207" s="204"/>
      <c r="AG207" s="204"/>
      <c r="AH207" s="204"/>
      <c r="AI207" s="204"/>
      <c r="AJ207" s="204"/>
      <c r="AK207" s="204"/>
      <c r="AL207" s="204"/>
    </row>
    <row r="208" spans="1:38" s="205" customFormat="1" ht="18.75">
      <c r="A208" s="146" t="s">
        <v>132</v>
      </c>
      <c r="B208" s="16" t="s">
        <v>121</v>
      </c>
      <c r="C208" s="492" t="s">
        <v>164</v>
      </c>
      <c r="D208" s="16" t="s">
        <v>122</v>
      </c>
      <c r="E208" s="577" t="s">
        <v>190</v>
      </c>
      <c r="F208" s="304" t="s">
        <v>191</v>
      </c>
      <c r="G208" s="16" t="s">
        <v>133</v>
      </c>
      <c r="H208" s="461">
        <v>282.95</v>
      </c>
      <c r="I208" s="197"/>
      <c r="J208" s="204"/>
      <c r="K208" s="204"/>
      <c r="L208" s="204"/>
      <c r="M208" s="204"/>
      <c r="N208" s="204"/>
      <c r="O208" s="204"/>
      <c r="P208" s="204"/>
      <c r="Q208" s="204"/>
      <c r="R208" s="204"/>
      <c r="S208" s="204"/>
      <c r="T208" s="204"/>
      <c r="U208" s="204"/>
      <c r="V208" s="204"/>
      <c r="W208" s="204"/>
      <c r="X208" s="204"/>
      <c r="Y208" s="204"/>
      <c r="Z208" s="204"/>
      <c r="AA208" s="204"/>
      <c r="AB208" s="204"/>
      <c r="AC208" s="204"/>
      <c r="AD208" s="204"/>
      <c r="AE208" s="204"/>
      <c r="AF208" s="204"/>
      <c r="AG208" s="204"/>
      <c r="AH208" s="204"/>
      <c r="AI208" s="204"/>
      <c r="AJ208" s="204"/>
      <c r="AK208" s="204"/>
      <c r="AL208" s="204"/>
    </row>
    <row r="209" spans="1:38" s="205" customFormat="1" ht="18.75">
      <c r="A209" s="193" t="str">
        <f>прил7!A210</f>
        <v>Выплаты  по заработной плате работникам культуры за счет средств областного бюджета</v>
      </c>
      <c r="B209" s="42" t="s">
        <v>121</v>
      </c>
      <c r="C209" s="248" t="s">
        <v>164</v>
      </c>
      <c r="D209" s="301" t="s">
        <v>122</v>
      </c>
      <c r="E209" s="578" t="s">
        <v>190</v>
      </c>
      <c r="F209" s="248" t="s">
        <v>441</v>
      </c>
      <c r="G209" s="248"/>
      <c r="H209" s="460">
        <f>H210</f>
        <v>97.009</v>
      </c>
      <c r="I209" s="197"/>
      <c r="J209" s="204"/>
      <c r="K209" s="204"/>
      <c r="L209" s="204"/>
      <c r="M209" s="204"/>
      <c r="N209" s="204"/>
      <c r="O209" s="204"/>
      <c r="P209" s="204"/>
      <c r="Q209" s="204"/>
      <c r="R209" s="204"/>
      <c r="S209" s="204"/>
      <c r="T209" s="204"/>
      <c r="U209" s="204"/>
      <c r="V209" s="204"/>
      <c r="W209" s="204"/>
      <c r="X209" s="204"/>
      <c r="Y209" s="204"/>
      <c r="Z209" s="204"/>
      <c r="AA209" s="204"/>
      <c r="AB209" s="204"/>
      <c r="AC209" s="204"/>
      <c r="AD209" s="204"/>
      <c r="AE209" s="204"/>
      <c r="AF209" s="204"/>
      <c r="AG209" s="204"/>
      <c r="AH209" s="204"/>
      <c r="AI209" s="204"/>
      <c r="AJ209" s="204"/>
      <c r="AK209" s="204"/>
      <c r="AL209" s="204"/>
    </row>
    <row r="210" spans="1:38" s="205" customFormat="1" ht="56.25">
      <c r="A210" s="518" t="s">
        <v>129</v>
      </c>
      <c r="B210" s="80" t="s">
        <v>121</v>
      </c>
      <c r="C210" s="492" t="s">
        <v>164</v>
      </c>
      <c r="D210" s="16" t="s">
        <v>122</v>
      </c>
      <c r="E210" s="577" t="s">
        <v>190</v>
      </c>
      <c r="F210" s="304" t="s">
        <v>441</v>
      </c>
      <c r="G210" s="16" t="s">
        <v>124</v>
      </c>
      <c r="H210" s="461">
        <v>97.009</v>
      </c>
      <c r="I210" s="197"/>
      <c r="J210" s="204"/>
      <c r="K210" s="204"/>
      <c r="L210" s="204"/>
      <c r="M210" s="204"/>
      <c r="N210" s="204"/>
      <c r="O210" s="204"/>
      <c r="P210" s="204"/>
      <c r="Q210" s="204"/>
      <c r="R210" s="204"/>
      <c r="S210" s="204"/>
      <c r="T210" s="204"/>
      <c r="U210" s="204"/>
      <c r="V210" s="204"/>
      <c r="W210" s="204"/>
      <c r="X210" s="204"/>
      <c r="Y210" s="204"/>
      <c r="Z210" s="204"/>
      <c r="AA210" s="204"/>
      <c r="AB210" s="204"/>
      <c r="AC210" s="204"/>
      <c r="AD210" s="204"/>
      <c r="AE210" s="204"/>
      <c r="AF210" s="204"/>
      <c r="AG210" s="204"/>
      <c r="AH210" s="204"/>
      <c r="AI210" s="204"/>
      <c r="AJ210" s="204"/>
      <c r="AK210" s="204"/>
      <c r="AL210" s="204"/>
    </row>
    <row r="211" spans="1:38" s="205" customFormat="1" ht="56.25">
      <c r="A211" s="514" t="s">
        <v>400</v>
      </c>
      <c r="B211" s="102" t="s">
        <v>121</v>
      </c>
      <c r="C211" s="247" t="s">
        <v>164</v>
      </c>
      <c r="D211" s="102" t="s">
        <v>122</v>
      </c>
      <c r="E211" s="586" t="s">
        <v>402</v>
      </c>
      <c r="F211" s="622" t="s">
        <v>189</v>
      </c>
      <c r="G211" s="102"/>
      <c r="H211" s="459">
        <f>H212+H216</f>
        <v>1226.45</v>
      </c>
      <c r="I211" s="197"/>
      <c r="J211" s="204"/>
      <c r="K211" s="204"/>
      <c r="L211" s="204"/>
      <c r="M211" s="204"/>
      <c r="N211" s="204"/>
      <c r="O211" s="204"/>
      <c r="P211" s="204"/>
      <c r="Q211" s="204"/>
      <c r="R211" s="204"/>
      <c r="S211" s="204"/>
      <c r="T211" s="204"/>
      <c r="U211" s="204"/>
      <c r="V211" s="204"/>
      <c r="W211" s="204"/>
      <c r="X211" s="204"/>
      <c r="Y211" s="204"/>
      <c r="Z211" s="204"/>
      <c r="AA211" s="204"/>
      <c r="AB211" s="204"/>
      <c r="AC211" s="204"/>
      <c r="AD211" s="204"/>
      <c r="AE211" s="204"/>
      <c r="AF211" s="204"/>
      <c r="AG211" s="204"/>
      <c r="AH211" s="204"/>
      <c r="AI211" s="204"/>
      <c r="AJ211" s="204"/>
      <c r="AK211" s="204"/>
      <c r="AL211" s="204"/>
    </row>
    <row r="212" spans="1:38" s="205" customFormat="1" ht="18.75">
      <c r="A212" s="193" t="s">
        <v>192</v>
      </c>
      <c r="B212" s="42" t="s">
        <v>121</v>
      </c>
      <c r="C212" s="248" t="s">
        <v>164</v>
      </c>
      <c r="D212" s="301" t="s">
        <v>122</v>
      </c>
      <c r="E212" s="578" t="s">
        <v>402</v>
      </c>
      <c r="F212" s="248" t="s">
        <v>191</v>
      </c>
      <c r="G212" s="248"/>
      <c r="H212" s="460">
        <f>SUM(H213:H215)</f>
        <v>45.15</v>
      </c>
      <c r="I212" s="197"/>
      <c r="J212" s="204"/>
      <c r="K212" s="204"/>
      <c r="L212" s="204"/>
      <c r="M212" s="204"/>
      <c r="N212" s="204"/>
      <c r="O212" s="204"/>
      <c r="P212" s="204"/>
      <c r="Q212" s="204"/>
      <c r="R212" s="204"/>
      <c r="S212" s="204"/>
      <c r="T212" s="204"/>
      <c r="U212" s="204"/>
      <c r="V212" s="204"/>
      <c r="W212" s="204"/>
      <c r="X212" s="204"/>
      <c r="Y212" s="204"/>
      <c r="Z212" s="204"/>
      <c r="AA212" s="204"/>
      <c r="AB212" s="204"/>
      <c r="AC212" s="204"/>
      <c r="AD212" s="204"/>
      <c r="AE212" s="204"/>
      <c r="AF212" s="204"/>
      <c r="AG212" s="204"/>
      <c r="AH212" s="204"/>
      <c r="AI212" s="204"/>
      <c r="AJ212" s="204"/>
      <c r="AK212" s="204"/>
      <c r="AL212" s="204"/>
    </row>
    <row r="213" spans="1:38" s="205" customFormat="1" ht="56.25" hidden="1">
      <c r="A213" s="518" t="s">
        <v>129</v>
      </c>
      <c r="B213" s="80" t="s">
        <v>121</v>
      </c>
      <c r="C213" s="492" t="s">
        <v>164</v>
      </c>
      <c r="D213" s="16" t="s">
        <v>122</v>
      </c>
      <c r="E213" s="577" t="s">
        <v>190</v>
      </c>
      <c r="F213" s="304" t="s">
        <v>191</v>
      </c>
      <c r="G213" s="16" t="s">
        <v>124</v>
      </c>
      <c r="H213" s="461">
        <v>0</v>
      </c>
      <c r="I213" s="197"/>
      <c r="J213" s="204"/>
      <c r="K213" s="204"/>
      <c r="L213" s="204"/>
      <c r="M213" s="204"/>
      <c r="N213" s="204"/>
      <c r="O213" s="204"/>
      <c r="P213" s="204"/>
      <c r="Q213" s="204"/>
      <c r="R213" s="204"/>
      <c r="S213" s="204"/>
      <c r="T213" s="204"/>
      <c r="U213" s="204"/>
      <c r="V213" s="204"/>
      <c r="W213" s="204"/>
      <c r="X213" s="204"/>
      <c r="Y213" s="204"/>
      <c r="Z213" s="204"/>
      <c r="AA213" s="204"/>
      <c r="AB213" s="204"/>
      <c r="AC213" s="204"/>
      <c r="AD213" s="204"/>
      <c r="AE213" s="204"/>
      <c r="AF213" s="204"/>
      <c r="AG213" s="204"/>
      <c r="AH213" s="204"/>
      <c r="AI213" s="204"/>
      <c r="AJ213" s="204"/>
      <c r="AK213" s="204"/>
      <c r="AL213" s="204"/>
    </row>
    <row r="214" spans="1:38" s="205" customFormat="1" ht="18.75">
      <c r="A214" s="146" t="s">
        <v>130</v>
      </c>
      <c r="B214" s="16" t="s">
        <v>121</v>
      </c>
      <c r="C214" s="492" t="s">
        <v>164</v>
      </c>
      <c r="D214" s="16" t="s">
        <v>122</v>
      </c>
      <c r="E214" s="577" t="s">
        <v>402</v>
      </c>
      <c r="F214" s="304" t="s">
        <v>191</v>
      </c>
      <c r="G214" s="16" t="s">
        <v>131</v>
      </c>
      <c r="H214" s="461">
        <f>прил7!G215</f>
        <v>45.15</v>
      </c>
      <c r="I214" s="197"/>
      <c r="J214" s="204"/>
      <c r="K214" s="204"/>
      <c r="L214" s="204"/>
      <c r="M214" s="204"/>
      <c r="N214" s="204"/>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row>
    <row r="215" spans="1:38" s="205" customFormat="1" ht="18.75" hidden="1">
      <c r="A215" s="146" t="s">
        <v>132</v>
      </c>
      <c r="B215" s="16" t="s">
        <v>121</v>
      </c>
      <c r="C215" s="492" t="s">
        <v>164</v>
      </c>
      <c r="D215" s="16" t="s">
        <v>122</v>
      </c>
      <c r="E215" s="577" t="s">
        <v>402</v>
      </c>
      <c r="F215" s="304" t="s">
        <v>191</v>
      </c>
      <c r="G215" s="16" t="s">
        <v>133</v>
      </c>
      <c r="H215" s="461">
        <f>прил7!G216</f>
        <v>0</v>
      </c>
      <c r="I215" s="197"/>
      <c r="J215" s="204"/>
      <c r="K215" s="204"/>
      <c r="L215" s="204"/>
      <c r="M215" s="204"/>
      <c r="N215" s="204"/>
      <c r="O215" s="204"/>
      <c r="P215" s="204"/>
      <c r="Q215" s="204"/>
      <c r="R215" s="204"/>
      <c r="S215" s="204"/>
      <c r="T215" s="204"/>
      <c r="U215" s="204"/>
      <c r="V215" s="204"/>
      <c r="W215" s="204"/>
      <c r="X215" s="204"/>
      <c r="Y215" s="204"/>
      <c r="Z215" s="204"/>
      <c r="AA215" s="204"/>
      <c r="AB215" s="204"/>
      <c r="AC215" s="204"/>
      <c r="AD215" s="204"/>
      <c r="AE215" s="204"/>
      <c r="AF215" s="204"/>
      <c r="AG215" s="204"/>
      <c r="AH215" s="204"/>
      <c r="AI215" s="204"/>
      <c r="AJ215" s="204"/>
      <c r="AK215" s="204"/>
      <c r="AL215" s="204"/>
    </row>
    <row r="216" spans="1:38" s="205" customFormat="1" ht="56.25">
      <c r="A216" s="530" t="s">
        <v>401</v>
      </c>
      <c r="B216" s="39" t="s">
        <v>121</v>
      </c>
      <c r="C216" s="248" t="s">
        <v>164</v>
      </c>
      <c r="D216" s="301" t="s">
        <v>122</v>
      </c>
      <c r="E216" s="255" t="s">
        <v>402</v>
      </c>
      <c r="F216" s="256" t="s">
        <v>403</v>
      </c>
      <c r="G216" s="51"/>
      <c r="H216" s="453">
        <f>+H217</f>
        <v>1181.3</v>
      </c>
      <c r="I216" s="197"/>
      <c r="J216" s="204"/>
      <c r="K216" s="204"/>
      <c r="L216" s="204"/>
      <c r="M216" s="204"/>
      <c r="N216" s="204"/>
      <c r="O216" s="204"/>
      <c r="P216" s="204"/>
      <c r="Q216" s="204"/>
      <c r="R216" s="204"/>
      <c r="S216" s="204"/>
      <c r="T216" s="204"/>
      <c r="U216" s="204"/>
      <c r="V216" s="204"/>
      <c r="W216" s="204"/>
      <c r="X216" s="204"/>
      <c r="Y216" s="204"/>
      <c r="Z216" s="204"/>
      <c r="AA216" s="204"/>
      <c r="AB216" s="204"/>
      <c r="AC216" s="204"/>
      <c r="AD216" s="204"/>
      <c r="AE216" s="204"/>
      <c r="AF216" s="204"/>
      <c r="AG216" s="204"/>
      <c r="AH216" s="204"/>
      <c r="AI216" s="204"/>
      <c r="AJ216" s="204"/>
      <c r="AK216" s="204"/>
      <c r="AL216" s="204"/>
    </row>
    <row r="217" spans="1:8" ht="56.25">
      <c r="A217" s="518" t="s">
        <v>129</v>
      </c>
      <c r="B217" s="80" t="s">
        <v>121</v>
      </c>
      <c r="C217" s="492" t="s">
        <v>164</v>
      </c>
      <c r="D217" s="16" t="s">
        <v>122</v>
      </c>
      <c r="E217" s="577" t="s">
        <v>402</v>
      </c>
      <c r="F217" s="304" t="s">
        <v>403</v>
      </c>
      <c r="G217" s="16" t="s">
        <v>124</v>
      </c>
      <c r="H217" s="461">
        <f>прил7!G218</f>
        <v>1181.3</v>
      </c>
    </row>
    <row r="218" spans="1:8" ht="18.75">
      <c r="A218" s="237" t="s">
        <v>407</v>
      </c>
      <c r="B218" s="216" t="s">
        <v>121</v>
      </c>
      <c r="C218" s="220" t="s">
        <v>164</v>
      </c>
      <c r="D218" s="216" t="s">
        <v>128</v>
      </c>
      <c r="E218" s="128"/>
      <c r="F218" s="129"/>
      <c r="G218" s="216"/>
      <c r="H218" s="450">
        <f>+H219</f>
        <v>18.3</v>
      </c>
    </row>
    <row r="219" spans="1:8" ht="56.25">
      <c r="A219" s="529" t="s">
        <v>312</v>
      </c>
      <c r="B219" s="110" t="s">
        <v>121</v>
      </c>
      <c r="C219" s="250" t="s">
        <v>164</v>
      </c>
      <c r="D219" s="110" t="s">
        <v>128</v>
      </c>
      <c r="E219" s="575" t="s">
        <v>188</v>
      </c>
      <c r="F219" s="610" t="s">
        <v>189</v>
      </c>
      <c r="G219" s="306"/>
      <c r="H219" s="457">
        <f>+H220</f>
        <v>18.3</v>
      </c>
    </row>
    <row r="220" spans="1:8" ht="75">
      <c r="A220" s="514" t="s">
        <v>409</v>
      </c>
      <c r="B220" s="102" t="s">
        <v>121</v>
      </c>
      <c r="C220" s="247" t="s">
        <v>164</v>
      </c>
      <c r="D220" s="102" t="s">
        <v>128</v>
      </c>
      <c r="E220" s="586" t="s">
        <v>408</v>
      </c>
      <c r="F220" s="622" t="s">
        <v>189</v>
      </c>
      <c r="G220" s="102"/>
      <c r="H220" s="459">
        <f>H221</f>
        <v>18.3</v>
      </c>
    </row>
    <row r="221" spans="1:8" ht="93.75">
      <c r="A221" s="193" t="s">
        <v>411</v>
      </c>
      <c r="B221" s="42" t="s">
        <v>121</v>
      </c>
      <c r="C221" s="248" t="s">
        <v>164</v>
      </c>
      <c r="D221" s="301" t="s">
        <v>128</v>
      </c>
      <c r="E221" s="578" t="s">
        <v>408</v>
      </c>
      <c r="F221" s="248" t="s">
        <v>410</v>
      </c>
      <c r="G221" s="248"/>
      <c r="H221" s="460">
        <f>SUM(H222:H222)</f>
        <v>18.3</v>
      </c>
    </row>
    <row r="222" spans="1:8" ht="56.25">
      <c r="A222" s="518" t="s">
        <v>129</v>
      </c>
      <c r="B222" s="80" t="s">
        <v>121</v>
      </c>
      <c r="C222" s="492" t="s">
        <v>164</v>
      </c>
      <c r="D222" s="16" t="s">
        <v>128</v>
      </c>
      <c r="E222" s="577" t="s">
        <v>408</v>
      </c>
      <c r="F222" s="304" t="s">
        <v>410</v>
      </c>
      <c r="G222" s="16" t="s">
        <v>124</v>
      </c>
      <c r="H222" s="461">
        <v>18.3</v>
      </c>
    </row>
    <row r="223" spans="1:8" ht="18.75">
      <c r="A223" s="525" t="s">
        <v>166</v>
      </c>
      <c r="B223" s="151" t="s">
        <v>121</v>
      </c>
      <c r="C223" s="121">
        <v>10</v>
      </c>
      <c r="D223" s="149"/>
      <c r="E223" s="115"/>
      <c r="F223" s="116"/>
      <c r="G223" s="151"/>
      <c r="H223" s="449">
        <f>+H224+H229</f>
        <v>378</v>
      </c>
    </row>
    <row r="224" spans="1:8" ht="18.75" hidden="1">
      <c r="A224" s="237" t="s">
        <v>167</v>
      </c>
      <c r="B224" s="216" t="s">
        <v>121</v>
      </c>
      <c r="C224" s="488">
        <v>10</v>
      </c>
      <c r="D224" s="93" t="s">
        <v>122</v>
      </c>
      <c r="E224" s="128"/>
      <c r="F224" s="129"/>
      <c r="G224" s="93"/>
      <c r="H224" s="450">
        <f>H225</f>
        <v>0</v>
      </c>
    </row>
    <row r="225" spans="1:8" ht="56.25" hidden="1">
      <c r="A225" s="531" t="s">
        <v>181</v>
      </c>
      <c r="B225" s="306" t="s">
        <v>121</v>
      </c>
      <c r="C225" s="549">
        <v>10</v>
      </c>
      <c r="D225" s="173" t="s">
        <v>122</v>
      </c>
      <c r="E225" s="575" t="s">
        <v>195</v>
      </c>
      <c r="F225" s="610" t="s">
        <v>189</v>
      </c>
      <c r="G225" s="176"/>
      <c r="H225" s="457">
        <f>H226</f>
        <v>0</v>
      </c>
    </row>
    <row r="226" spans="1:8" ht="56.25" hidden="1">
      <c r="A226" s="153" t="s">
        <v>182</v>
      </c>
      <c r="B226" s="130" t="s">
        <v>121</v>
      </c>
      <c r="C226" s="550">
        <v>10</v>
      </c>
      <c r="D226" s="154" t="s">
        <v>122</v>
      </c>
      <c r="E226" s="586" t="s">
        <v>196</v>
      </c>
      <c r="F226" s="622" t="s">
        <v>189</v>
      </c>
      <c r="G226" s="157"/>
      <c r="H226" s="459">
        <f>H227</f>
        <v>0</v>
      </c>
    </row>
    <row r="227" spans="1:8" ht="18.75" hidden="1">
      <c r="A227" s="521" t="s">
        <v>168</v>
      </c>
      <c r="B227" s="97" t="s">
        <v>121</v>
      </c>
      <c r="C227" s="162">
        <v>10</v>
      </c>
      <c r="D227" s="163" t="s">
        <v>122</v>
      </c>
      <c r="E227" s="595" t="s">
        <v>196</v>
      </c>
      <c r="F227" s="615" t="s">
        <v>197</v>
      </c>
      <c r="G227" s="166"/>
      <c r="H227" s="460">
        <f>H228</f>
        <v>0</v>
      </c>
    </row>
    <row r="228" spans="1:8" ht="18.75" hidden="1">
      <c r="A228" s="501" t="s">
        <v>169</v>
      </c>
      <c r="B228" s="80" t="s">
        <v>121</v>
      </c>
      <c r="C228" s="551">
        <v>10</v>
      </c>
      <c r="D228" s="158" t="s">
        <v>122</v>
      </c>
      <c r="E228" s="579" t="s">
        <v>196</v>
      </c>
      <c r="F228" s="614" t="s">
        <v>197</v>
      </c>
      <c r="G228" s="161" t="s">
        <v>170</v>
      </c>
      <c r="H228" s="461"/>
    </row>
    <row r="229" spans="1:8" ht="18.75">
      <c r="A229" s="532" t="s">
        <v>171</v>
      </c>
      <c r="B229" s="216" t="s">
        <v>121</v>
      </c>
      <c r="C229" s="552">
        <v>10</v>
      </c>
      <c r="D229" s="169" t="s">
        <v>149</v>
      </c>
      <c r="E229" s="596"/>
      <c r="F229" s="626"/>
      <c r="G229" s="309"/>
      <c r="H229" s="450">
        <f>H230</f>
        <v>378</v>
      </c>
    </row>
    <row r="230" spans="1:8" ht="56.25">
      <c r="A230" s="533" t="s">
        <v>314</v>
      </c>
      <c r="B230" s="306" t="s">
        <v>121</v>
      </c>
      <c r="C230" s="503">
        <v>10</v>
      </c>
      <c r="D230" s="177" t="s">
        <v>149</v>
      </c>
      <c r="E230" s="575" t="s">
        <v>195</v>
      </c>
      <c r="F230" s="610" t="s">
        <v>189</v>
      </c>
      <c r="G230" s="221"/>
      <c r="H230" s="457">
        <f>H234+H231</f>
        <v>378</v>
      </c>
    </row>
    <row r="231" spans="1:8" ht="56.25">
      <c r="A231" s="534" t="s">
        <v>404</v>
      </c>
      <c r="B231" s="130" t="s">
        <v>121</v>
      </c>
      <c r="C231" s="179" t="s">
        <v>172</v>
      </c>
      <c r="D231" s="170" t="s">
        <v>149</v>
      </c>
      <c r="E231" s="586" t="s">
        <v>196</v>
      </c>
      <c r="F231" s="622" t="s">
        <v>189</v>
      </c>
      <c r="G231" s="310"/>
      <c r="H231" s="459">
        <f>H232</f>
        <v>305</v>
      </c>
    </row>
    <row r="232" spans="1:8" ht="18.75">
      <c r="A232" s="182" t="s">
        <v>405</v>
      </c>
      <c r="B232" s="97" t="s">
        <v>121</v>
      </c>
      <c r="C232" s="183" t="s">
        <v>172</v>
      </c>
      <c r="D232" s="184" t="s">
        <v>149</v>
      </c>
      <c r="E232" s="595" t="s">
        <v>196</v>
      </c>
      <c r="F232" s="615" t="s">
        <v>406</v>
      </c>
      <c r="G232" s="311"/>
      <c r="H232" s="460">
        <f>H233</f>
        <v>305</v>
      </c>
    </row>
    <row r="233" spans="1:8" ht="18.75">
      <c r="A233" s="501" t="s">
        <v>169</v>
      </c>
      <c r="B233" s="80" t="s">
        <v>121</v>
      </c>
      <c r="C233" s="553" t="s">
        <v>172</v>
      </c>
      <c r="D233" s="185" t="s">
        <v>149</v>
      </c>
      <c r="E233" s="579" t="s">
        <v>196</v>
      </c>
      <c r="F233" s="614" t="s">
        <v>406</v>
      </c>
      <c r="G233" s="21" t="s">
        <v>170</v>
      </c>
      <c r="H233" s="461">
        <f>прил7!G235</f>
        <v>305</v>
      </c>
    </row>
    <row r="234" spans="1:8" ht="56.25">
      <c r="A234" s="534" t="s">
        <v>315</v>
      </c>
      <c r="B234" s="130" t="s">
        <v>121</v>
      </c>
      <c r="C234" s="179" t="s">
        <v>172</v>
      </c>
      <c r="D234" s="170" t="s">
        <v>149</v>
      </c>
      <c r="E234" s="586" t="s">
        <v>316</v>
      </c>
      <c r="F234" s="622" t="s">
        <v>189</v>
      </c>
      <c r="G234" s="310"/>
      <c r="H234" s="459">
        <f>H235</f>
        <v>73</v>
      </c>
    </row>
    <row r="235" spans="1:8" ht="37.5">
      <c r="A235" s="182" t="s">
        <v>318</v>
      </c>
      <c r="B235" s="97" t="s">
        <v>121</v>
      </c>
      <c r="C235" s="183" t="s">
        <v>172</v>
      </c>
      <c r="D235" s="184" t="s">
        <v>149</v>
      </c>
      <c r="E235" s="595" t="s">
        <v>316</v>
      </c>
      <c r="F235" s="615" t="s">
        <v>317</v>
      </c>
      <c r="G235" s="311"/>
      <c r="H235" s="460">
        <f>H236</f>
        <v>73</v>
      </c>
    </row>
    <row r="236" spans="1:8" ht="18.75">
      <c r="A236" s="501" t="s">
        <v>169</v>
      </c>
      <c r="B236" s="80" t="s">
        <v>121</v>
      </c>
      <c r="C236" s="553" t="s">
        <v>172</v>
      </c>
      <c r="D236" s="185" t="s">
        <v>149</v>
      </c>
      <c r="E236" s="579" t="s">
        <v>316</v>
      </c>
      <c r="F236" s="614" t="s">
        <v>317</v>
      </c>
      <c r="G236" s="21" t="s">
        <v>170</v>
      </c>
      <c r="H236" s="461">
        <f>13+60</f>
        <v>73</v>
      </c>
    </row>
    <row r="237" spans="1:8" ht="18.75">
      <c r="A237" s="187" t="s">
        <v>177</v>
      </c>
      <c r="B237" s="25" t="s">
        <v>121</v>
      </c>
      <c r="C237" s="554">
        <v>11</v>
      </c>
      <c r="D237" s="118"/>
      <c r="E237" s="597"/>
      <c r="F237" s="299"/>
      <c r="G237" s="299"/>
      <c r="H237" s="479">
        <f>+H238</f>
        <v>105</v>
      </c>
    </row>
    <row r="238" spans="1:8" ht="18.75">
      <c r="A238" s="186" t="s">
        <v>178</v>
      </c>
      <c r="B238" s="27" t="s">
        <v>121</v>
      </c>
      <c r="C238" s="555">
        <v>11</v>
      </c>
      <c r="D238" s="119" t="s">
        <v>123</v>
      </c>
      <c r="E238" s="598"/>
      <c r="F238" s="627"/>
      <c r="G238" s="300"/>
      <c r="H238" s="455">
        <f>+H239</f>
        <v>105</v>
      </c>
    </row>
    <row r="239" spans="1:8" ht="37.5">
      <c r="A239" s="191" t="s">
        <v>335</v>
      </c>
      <c r="B239" s="110" t="s">
        <v>121</v>
      </c>
      <c r="C239" s="250" t="s">
        <v>179</v>
      </c>
      <c r="D239" s="249" t="s">
        <v>123</v>
      </c>
      <c r="E239" s="599" t="s">
        <v>204</v>
      </c>
      <c r="F239" s="601" t="s">
        <v>189</v>
      </c>
      <c r="G239" s="250"/>
      <c r="H239" s="471">
        <f>+H240</f>
        <v>105</v>
      </c>
    </row>
    <row r="240" spans="1:8" ht="56.25">
      <c r="A240" s="514" t="s">
        <v>336</v>
      </c>
      <c r="B240" s="102" t="s">
        <v>121</v>
      </c>
      <c r="C240" s="247" t="s">
        <v>179</v>
      </c>
      <c r="D240" s="252" t="s">
        <v>123</v>
      </c>
      <c r="E240" s="592" t="s">
        <v>180</v>
      </c>
      <c r="F240" s="253" t="s">
        <v>189</v>
      </c>
      <c r="G240" s="247"/>
      <c r="H240" s="472">
        <f>+H241+H243</f>
        <v>105</v>
      </c>
    </row>
    <row r="241" spans="1:8" ht="37.5" hidden="1">
      <c r="A241" s="193" t="s">
        <v>320</v>
      </c>
      <c r="B241" s="42" t="s">
        <v>121</v>
      </c>
      <c r="C241" s="248" t="s">
        <v>179</v>
      </c>
      <c r="D241" s="301" t="s">
        <v>123</v>
      </c>
      <c r="E241" s="593" t="s">
        <v>180</v>
      </c>
      <c r="F241" s="256" t="s">
        <v>207</v>
      </c>
      <c r="G241" s="248"/>
      <c r="H241" s="467">
        <f>+H242</f>
        <v>0</v>
      </c>
    </row>
    <row r="242" spans="1:8" ht="18.75" hidden="1">
      <c r="A242" s="146" t="s">
        <v>130</v>
      </c>
      <c r="B242" s="16" t="s">
        <v>121</v>
      </c>
      <c r="C242" s="316" t="s">
        <v>179</v>
      </c>
      <c r="D242" s="315" t="s">
        <v>123</v>
      </c>
      <c r="E242" s="594" t="s">
        <v>180</v>
      </c>
      <c r="F242" s="600" t="s">
        <v>207</v>
      </c>
      <c r="G242" s="316" t="s">
        <v>131</v>
      </c>
      <c r="H242" s="469">
        <v>0</v>
      </c>
    </row>
    <row r="243" spans="1:8" ht="37.5">
      <c r="A243" s="193" t="s">
        <v>321</v>
      </c>
      <c r="B243" s="42" t="s">
        <v>121</v>
      </c>
      <c r="C243" s="248" t="s">
        <v>179</v>
      </c>
      <c r="D243" s="301" t="s">
        <v>123</v>
      </c>
      <c r="E243" s="593" t="s">
        <v>180</v>
      </c>
      <c r="F243" s="256" t="s">
        <v>208</v>
      </c>
      <c r="G243" s="248"/>
      <c r="H243" s="467">
        <f>+H244</f>
        <v>105</v>
      </c>
    </row>
    <row r="244" spans="1:8" ht="18.75">
      <c r="A244" s="499" t="s">
        <v>130</v>
      </c>
      <c r="B244" s="16" t="s">
        <v>121</v>
      </c>
      <c r="C244" s="316" t="s">
        <v>179</v>
      </c>
      <c r="D244" s="80" t="s">
        <v>123</v>
      </c>
      <c r="E244" s="594" t="s">
        <v>180</v>
      </c>
      <c r="F244" s="600" t="s">
        <v>208</v>
      </c>
      <c r="G244" s="316" t="s">
        <v>131</v>
      </c>
      <c r="H244" s="469">
        <f>40+65</f>
        <v>105</v>
      </c>
    </row>
  </sheetData>
  <sheetProtection/>
  <mergeCells count="8">
    <mergeCell ref="A8:H8"/>
    <mergeCell ref="A4:H4"/>
    <mergeCell ref="A5:H5"/>
    <mergeCell ref="A1:H1"/>
    <mergeCell ref="A2:H2"/>
    <mergeCell ref="A3:H3"/>
    <mergeCell ref="A6:H6"/>
    <mergeCell ref="A7:H7"/>
  </mergeCells>
  <printOptions/>
  <pageMargins left="0.7" right="0.29" top="0.4" bottom="0.31" header="0.3" footer="0.23"/>
  <pageSetup blackAndWhite="1" fitToHeight="6" fitToWidth="1" horizontalDpi="600" verticalDpi="600" orientation="portrait" paperSize="9" scale="46"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T267"/>
  <sheetViews>
    <sheetView tabSelected="1" view="pageBreakPreview" zoomScale="60" zoomScaleNormal="70" zoomScalePageLayoutView="0" workbookViewId="0" topLeftCell="A1">
      <selection activeCell="L10" sqref="L10"/>
    </sheetView>
  </sheetViews>
  <sheetFormatPr defaultColWidth="9.140625" defaultRowHeight="15"/>
  <cols>
    <col min="1" max="1" width="133.00390625" style="12" customWidth="1"/>
    <col min="2" max="2" width="8.7109375" style="22" customWidth="1"/>
    <col min="3" max="3" width="9.140625" style="23" customWidth="1"/>
    <col min="4" max="4" width="9.140625" style="10" customWidth="1"/>
    <col min="5" max="5" width="7.421875" style="11" customWidth="1"/>
    <col min="6" max="6" width="9.140625" style="22" customWidth="1"/>
    <col min="7" max="7" width="13.7109375" style="481" customWidth="1"/>
    <col min="8" max="8" width="17.421875" style="320" customWidth="1"/>
    <col min="9" max="9" width="17.421875" style="1" customWidth="1"/>
    <col min="10" max="37" width="9.140625" style="1" customWidth="1"/>
  </cols>
  <sheetData>
    <row r="1" spans="1:7" s="323" customFormat="1" ht="15.75" customHeight="1">
      <c r="A1" s="685" t="s">
        <v>63</v>
      </c>
      <c r="B1" s="685"/>
      <c r="C1" s="685"/>
      <c r="D1" s="685"/>
      <c r="E1" s="685"/>
      <c r="F1" s="685"/>
      <c r="G1" s="685"/>
    </row>
    <row r="2" spans="1:7" s="323" customFormat="1" ht="15.75" customHeight="1">
      <c r="A2" s="685" t="s">
        <v>445</v>
      </c>
      <c r="B2" s="685"/>
      <c r="C2" s="685"/>
      <c r="D2" s="685"/>
      <c r="E2" s="685"/>
      <c r="F2" s="685"/>
      <c r="G2" s="685"/>
    </row>
    <row r="3" spans="1:7" s="323" customFormat="1" ht="15.75" customHeight="1">
      <c r="A3" s="685" t="s">
        <v>331</v>
      </c>
      <c r="B3" s="685"/>
      <c r="C3" s="685"/>
      <c r="D3" s="685"/>
      <c r="E3" s="685"/>
      <c r="F3" s="685"/>
      <c r="G3" s="685"/>
    </row>
    <row r="4" spans="1:7" s="324" customFormat="1" ht="16.5" customHeight="1">
      <c r="A4" s="681" t="s">
        <v>275</v>
      </c>
      <c r="B4" s="681"/>
      <c r="C4" s="681"/>
      <c r="D4" s="681"/>
      <c r="E4" s="681"/>
      <c r="F4" s="681"/>
      <c r="G4" s="681"/>
    </row>
    <row r="5" spans="1:7" s="324" customFormat="1" ht="16.5" customHeight="1">
      <c r="A5" s="681" t="s">
        <v>184</v>
      </c>
      <c r="B5" s="681"/>
      <c r="C5" s="681"/>
      <c r="D5" s="681"/>
      <c r="E5" s="681"/>
      <c r="F5" s="681"/>
      <c r="G5" s="681"/>
    </row>
    <row r="6" spans="1:7" s="324" customFormat="1" ht="16.5" customHeight="1">
      <c r="A6" s="694"/>
      <c r="B6" s="694"/>
      <c r="C6" s="694"/>
      <c r="D6" s="694"/>
      <c r="E6" s="694"/>
      <c r="F6" s="694"/>
      <c r="G6" s="444"/>
    </row>
    <row r="7" spans="1:7" s="324" customFormat="1" ht="16.5" customHeight="1">
      <c r="A7" s="695" t="s">
        <v>450</v>
      </c>
      <c r="B7" s="695"/>
      <c r="C7" s="695"/>
      <c r="D7" s="695"/>
      <c r="E7" s="695"/>
      <c r="F7" s="695"/>
      <c r="G7" s="444"/>
    </row>
    <row r="8" spans="1:7" s="324" customFormat="1" ht="66" customHeight="1">
      <c r="A8" s="693" t="s">
        <v>328</v>
      </c>
      <c r="B8" s="693"/>
      <c r="C8" s="693"/>
      <c r="D8" s="693"/>
      <c r="E8" s="693"/>
      <c r="F8" s="693"/>
      <c r="G8" s="693"/>
    </row>
    <row r="9" spans="1:7" s="8" customFormat="1" ht="18">
      <c r="A9" s="331"/>
      <c r="B9" s="332"/>
      <c r="C9" s="332"/>
      <c r="D9" s="332"/>
      <c r="E9" s="332"/>
      <c r="F9" s="392"/>
      <c r="G9" s="631" t="s">
        <v>185</v>
      </c>
    </row>
    <row r="10" spans="1:37" s="49" customFormat="1" ht="54" customHeight="1">
      <c r="A10" s="393" t="s">
        <v>187</v>
      </c>
      <c r="B10" s="389" t="s">
        <v>117</v>
      </c>
      <c r="C10" s="394" t="s">
        <v>118</v>
      </c>
      <c r="D10" s="395" t="s">
        <v>186</v>
      </c>
      <c r="E10" s="396"/>
      <c r="F10" s="397" t="s">
        <v>119</v>
      </c>
      <c r="G10" s="632" t="s">
        <v>120</v>
      </c>
      <c r="H10" s="320"/>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row>
    <row r="11" spans="1:37" s="205" customFormat="1" ht="18.75">
      <c r="A11" s="198" t="s">
        <v>125</v>
      </c>
      <c r="B11" s="199"/>
      <c r="C11" s="200"/>
      <c r="D11" s="201"/>
      <c r="E11" s="202"/>
      <c r="F11" s="203"/>
      <c r="G11" s="447">
        <f>G12+G30+G37+G47+G51+G74+G83+G98+G108+G120+G137+G141+G147+G165+G175+G41+G89</f>
        <v>31433.122000000007</v>
      </c>
      <c r="H11" s="330">
        <f>G11-прил7!H11</f>
        <v>0</v>
      </c>
      <c r="I11" s="329"/>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row>
    <row r="12" spans="1:8" s="152" customFormat="1" ht="49.5" customHeight="1">
      <c r="A12" s="305" t="s">
        <v>312</v>
      </c>
      <c r="B12" s="110" t="s">
        <v>164</v>
      </c>
      <c r="C12" s="110"/>
      <c r="D12" s="174" t="s">
        <v>188</v>
      </c>
      <c r="E12" s="175" t="s">
        <v>189</v>
      </c>
      <c r="F12" s="306"/>
      <c r="G12" s="457">
        <f>+G13+G20+G27</f>
        <v>4863.309</v>
      </c>
      <c r="H12" s="105"/>
    </row>
    <row r="13" spans="1:8" s="152" customFormat="1" ht="88.5" customHeight="1">
      <c r="A13" s="63" t="s">
        <v>313</v>
      </c>
      <c r="B13" s="102" t="s">
        <v>164</v>
      </c>
      <c r="C13" s="102" t="s">
        <v>122</v>
      </c>
      <c r="D13" s="155" t="s">
        <v>190</v>
      </c>
      <c r="E13" s="156" t="s">
        <v>189</v>
      </c>
      <c r="F13" s="102"/>
      <c r="G13" s="459">
        <f>G14+G18</f>
        <v>3618.5589999999997</v>
      </c>
      <c r="H13" s="105"/>
    </row>
    <row r="14" spans="1:8" s="152" customFormat="1" ht="32.25" customHeight="1">
      <c r="A14" s="106" t="s">
        <v>192</v>
      </c>
      <c r="B14" s="42" t="s">
        <v>164</v>
      </c>
      <c r="C14" s="301" t="s">
        <v>122</v>
      </c>
      <c r="D14" s="278" t="s">
        <v>190</v>
      </c>
      <c r="E14" s="307" t="s">
        <v>191</v>
      </c>
      <c r="F14" s="248"/>
      <c r="G14" s="460">
        <f>SUM(G15:G17)</f>
        <v>3521.5499999999997</v>
      </c>
      <c r="H14" s="105"/>
    </row>
    <row r="15" spans="1:8" s="152" customFormat="1" ht="42" customHeight="1">
      <c r="A15" s="148" t="s">
        <v>129</v>
      </c>
      <c r="B15" s="16" t="s">
        <v>164</v>
      </c>
      <c r="C15" s="16" t="s">
        <v>122</v>
      </c>
      <c r="D15" s="279" t="s">
        <v>190</v>
      </c>
      <c r="E15" s="308" t="s">
        <v>191</v>
      </c>
      <c r="F15" s="16" t="s">
        <v>124</v>
      </c>
      <c r="G15" s="461">
        <f>прил7!G207</f>
        <v>1356.6</v>
      </c>
      <c r="H15" s="105"/>
    </row>
    <row r="16" spans="1:8" s="152" customFormat="1" ht="21" customHeight="1">
      <c r="A16" s="108" t="s">
        <v>130</v>
      </c>
      <c r="B16" s="16" t="s">
        <v>164</v>
      </c>
      <c r="C16" s="16" t="s">
        <v>122</v>
      </c>
      <c r="D16" s="279" t="s">
        <v>190</v>
      </c>
      <c r="E16" s="308" t="s">
        <v>191</v>
      </c>
      <c r="F16" s="16" t="s">
        <v>131</v>
      </c>
      <c r="G16" s="461">
        <f>прил7!G208</f>
        <v>1882</v>
      </c>
      <c r="H16" s="105"/>
    </row>
    <row r="17" spans="1:8" s="152" customFormat="1" ht="18.75">
      <c r="A17" s="108" t="s">
        <v>132</v>
      </c>
      <c r="B17" s="16" t="s">
        <v>164</v>
      </c>
      <c r="C17" s="16" t="s">
        <v>122</v>
      </c>
      <c r="D17" s="279" t="s">
        <v>190</v>
      </c>
      <c r="E17" s="308" t="s">
        <v>191</v>
      </c>
      <c r="F17" s="16" t="s">
        <v>133</v>
      </c>
      <c r="G17" s="461">
        <f>прил7!G209</f>
        <v>282.95</v>
      </c>
      <c r="H17" s="105"/>
    </row>
    <row r="18" spans="1:8" s="152" customFormat="1" ht="18.75">
      <c r="A18" s="673" t="s">
        <v>438</v>
      </c>
      <c r="B18" s="674" t="s">
        <v>439</v>
      </c>
      <c r="C18" s="674" t="s">
        <v>440</v>
      </c>
      <c r="D18" s="675" t="s">
        <v>190</v>
      </c>
      <c r="E18" s="676" t="s">
        <v>441</v>
      </c>
      <c r="F18" s="674"/>
      <c r="G18" s="677">
        <f>G19</f>
        <v>97.009</v>
      </c>
      <c r="H18" s="105"/>
    </row>
    <row r="19" spans="1:8" s="152" customFormat="1" ht="56.25">
      <c r="A19" s="148" t="s">
        <v>129</v>
      </c>
      <c r="B19" s="16" t="s">
        <v>439</v>
      </c>
      <c r="C19" s="16" t="s">
        <v>440</v>
      </c>
      <c r="D19" s="579" t="s">
        <v>190</v>
      </c>
      <c r="E19" s="672" t="s">
        <v>441</v>
      </c>
      <c r="F19" s="16" t="s">
        <v>124</v>
      </c>
      <c r="G19" s="461">
        <v>97.009</v>
      </c>
      <c r="H19" s="105"/>
    </row>
    <row r="20" spans="1:37" s="229" customFormat="1" ht="56.25">
      <c r="A20" s="63" t="s">
        <v>400</v>
      </c>
      <c r="B20" s="102" t="s">
        <v>164</v>
      </c>
      <c r="C20" s="102" t="s">
        <v>122</v>
      </c>
      <c r="D20" s="155" t="s">
        <v>402</v>
      </c>
      <c r="E20" s="156" t="s">
        <v>189</v>
      </c>
      <c r="F20" s="102"/>
      <c r="G20" s="459">
        <f>G21+G25</f>
        <v>1226.45</v>
      </c>
      <c r="H20" s="29"/>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row>
    <row r="21" spans="1:37" s="229" customFormat="1" ht="19.5">
      <c r="A21" s="106" t="s">
        <v>192</v>
      </c>
      <c r="B21" s="42" t="s">
        <v>164</v>
      </c>
      <c r="C21" s="301" t="s">
        <v>122</v>
      </c>
      <c r="D21" s="278" t="s">
        <v>402</v>
      </c>
      <c r="E21" s="307" t="s">
        <v>191</v>
      </c>
      <c r="F21" s="248"/>
      <c r="G21" s="460">
        <f>SUM(G22:G24)</f>
        <v>45.15</v>
      </c>
      <c r="H21" s="29"/>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row>
    <row r="22" spans="1:37" s="229" customFormat="1" ht="56.25" hidden="1">
      <c r="A22" s="148" t="s">
        <v>129</v>
      </c>
      <c r="B22" s="16" t="s">
        <v>164</v>
      </c>
      <c r="C22" s="16" t="s">
        <v>122</v>
      </c>
      <c r="D22" s="279" t="s">
        <v>190</v>
      </c>
      <c r="E22" s="308" t="s">
        <v>191</v>
      </c>
      <c r="F22" s="16" t="s">
        <v>124</v>
      </c>
      <c r="G22" s="461">
        <v>0</v>
      </c>
      <c r="H22" s="29"/>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row>
    <row r="23" spans="1:37" s="229" customFormat="1" ht="19.5">
      <c r="A23" s="108" t="s">
        <v>130</v>
      </c>
      <c r="B23" s="16" t="s">
        <v>164</v>
      </c>
      <c r="C23" s="16" t="s">
        <v>122</v>
      </c>
      <c r="D23" s="279" t="s">
        <v>402</v>
      </c>
      <c r="E23" s="308" t="s">
        <v>191</v>
      </c>
      <c r="F23" s="16" t="s">
        <v>131</v>
      </c>
      <c r="G23" s="461">
        <f>прил7!G215</f>
        <v>45.15</v>
      </c>
      <c r="H23" s="29"/>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row>
    <row r="24" spans="1:37" s="229" customFormat="1" ht="19.5">
      <c r="A24" s="108" t="s">
        <v>132</v>
      </c>
      <c r="B24" s="16" t="s">
        <v>164</v>
      </c>
      <c r="C24" s="16" t="s">
        <v>122</v>
      </c>
      <c r="D24" s="279" t="s">
        <v>402</v>
      </c>
      <c r="E24" s="308" t="s">
        <v>191</v>
      </c>
      <c r="F24" s="16" t="s">
        <v>133</v>
      </c>
      <c r="G24" s="461">
        <f>прил7!G216</f>
        <v>0</v>
      </c>
      <c r="H24" s="29"/>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row>
    <row r="25" spans="1:37" s="229" customFormat="1" ht="56.25">
      <c r="A25" s="147" t="s">
        <v>401</v>
      </c>
      <c r="B25" s="42" t="s">
        <v>164</v>
      </c>
      <c r="C25" s="301" t="s">
        <v>122</v>
      </c>
      <c r="D25" s="40" t="s">
        <v>402</v>
      </c>
      <c r="E25" s="41" t="s">
        <v>403</v>
      </c>
      <c r="F25" s="51"/>
      <c r="G25" s="453">
        <f>+G26</f>
        <v>1181.3</v>
      </c>
      <c r="H25" s="29"/>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row>
    <row r="26" spans="1:37" s="229" customFormat="1" ht="56.25">
      <c r="A26" s="148" t="s">
        <v>129</v>
      </c>
      <c r="B26" s="16" t="s">
        <v>164</v>
      </c>
      <c r="C26" s="16" t="s">
        <v>122</v>
      </c>
      <c r="D26" s="279" t="s">
        <v>402</v>
      </c>
      <c r="E26" s="308" t="s">
        <v>403</v>
      </c>
      <c r="F26" s="16" t="s">
        <v>124</v>
      </c>
      <c r="G26" s="461">
        <f>прил7!G218</f>
        <v>1181.3</v>
      </c>
      <c r="H26" s="29"/>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row>
    <row r="27" spans="1:37" s="229" customFormat="1" ht="75">
      <c r="A27" s="63" t="s">
        <v>409</v>
      </c>
      <c r="B27" s="102" t="s">
        <v>164</v>
      </c>
      <c r="C27" s="102" t="s">
        <v>128</v>
      </c>
      <c r="D27" s="155" t="s">
        <v>408</v>
      </c>
      <c r="E27" s="156" t="s">
        <v>189</v>
      </c>
      <c r="F27" s="102"/>
      <c r="G27" s="459">
        <f>G28</f>
        <v>18.3</v>
      </c>
      <c r="H27" s="29"/>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row>
    <row r="28" spans="1:37" s="229" customFormat="1" ht="75">
      <c r="A28" s="106" t="s">
        <v>411</v>
      </c>
      <c r="B28" s="42" t="s">
        <v>164</v>
      </c>
      <c r="C28" s="301" t="s">
        <v>128</v>
      </c>
      <c r="D28" s="278" t="s">
        <v>190</v>
      </c>
      <c r="E28" s="307" t="s">
        <v>410</v>
      </c>
      <c r="F28" s="248"/>
      <c r="G28" s="460">
        <f>SUM(G29:G29)</f>
        <v>18.3</v>
      </c>
      <c r="H28" s="29"/>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row>
    <row r="29" spans="1:37" s="229" customFormat="1" ht="56.25">
      <c r="A29" s="148" t="s">
        <v>129</v>
      </c>
      <c r="B29" s="16" t="s">
        <v>164</v>
      </c>
      <c r="C29" s="16" t="s">
        <v>128</v>
      </c>
      <c r="D29" s="279" t="s">
        <v>190</v>
      </c>
      <c r="E29" s="308" t="s">
        <v>410</v>
      </c>
      <c r="F29" s="16" t="s">
        <v>124</v>
      </c>
      <c r="G29" s="461">
        <v>18.3</v>
      </c>
      <c r="H29" s="29"/>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row>
    <row r="30" spans="1:8" s="152" customFormat="1" ht="54" customHeight="1">
      <c r="A30" s="180" t="s">
        <v>314</v>
      </c>
      <c r="B30" s="172">
        <v>10</v>
      </c>
      <c r="C30" s="173"/>
      <c r="D30" s="174" t="s">
        <v>195</v>
      </c>
      <c r="E30" s="175" t="s">
        <v>189</v>
      </c>
      <c r="F30" s="221"/>
      <c r="G30" s="457">
        <f>G34+G31</f>
        <v>378</v>
      </c>
      <c r="H30" s="105"/>
    </row>
    <row r="31" spans="1:8" s="152" customFormat="1" ht="54" customHeight="1">
      <c r="A31" s="181" t="s">
        <v>404</v>
      </c>
      <c r="B31" s="179" t="s">
        <v>172</v>
      </c>
      <c r="C31" s="170" t="s">
        <v>149</v>
      </c>
      <c r="D31" s="155" t="s">
        <v>196</v>
      </c>
      <c r="E31" s="156" t="s">
        <v>189</v>
      </c>
      <c r="F31" s="310"/>
      <c r="G31" s="459">
        <f>G32</f>
        <v>305</v>
      </c>
      <c r="H31" s="105"/>
    </row>
    <row r="32" spans="1:8" s="152" customFormat="1" ht="33.75" customHeight="1">
      <c r="A32" s="182" t="s">
        <v>405</v>
      </c>
      <c r="B32" s="183" t="s">
        <v>172</v>
      </c>
      <c r="C32" s="184" t="s">
        <v>149</v>
      </c>
      <c r="D32" s="164" t="s">
        <v>196</v>
      </c>
      <c r="E32" s="165" t="s">
        <v>406</v>
      </c>
      <c r="F32" s="311"/>
      <c r="G32" s="460">
        <f>G33</f>
        <v>305</v>
      </c>
      <c r="H32" s="105"/>
    </row>
    <row r="33" spans="1:8" s="152" customFormat="1" ht="31.5" customHeight="1">
      <c r="A33" s="131" t="s">
        <v>169</v>
      </c>
      <c r="B33" s="185" t="s">
        <v>172</v>
      </c>
      <c r="C33" s="185" t="s">
        <v>149</v>
      </c>
      <c r="D33" s="159" t="s">
        <v>196</v>
      </c>
      <c r="E33" s="160" t="s">
        <v>406</v>
      </c>
      <c r="F33" s="21" t="s">
        <v>170</v>
      </c>
      <c r="G33" s="461">
        <v>305</v>
      </c>
      <c r="H33" s="105"/>
    </row>
    <row r="34" spans="1:8" s="152" customFormat="1" ht="68.25" customHeight="1">
      <c r="A34" s="181" t="s">
        <v>315</v>
      </c>
      <c r="B34" s="75">
        <v>10</v>
      </c>
      <c r="C34" s="154" t="s">
        <v>122</v>
      </c>
      <c r="D34" s="155" t="s">
        <v>316</v>
      </c>
      <c r="E34" s="156" t="s">
        <v>189</v>
      </c>
      <c r="F34" s="310"/>
      <c r="G34" s="459">
        <f>G35</f>
        <v>73</v>
      </c>
      <c r="H34" s="105"/>
    </row>
    <row r="35" spans="1:8" s="152" customFormat="1" ht="20.25" customHeight="1">
      <c r="A35" s="182" t="s">
        <v>318</v>
      </c>
      <c r="B35" s="162">
        <v>10</v>
      </c>
      <c r="C35" s="163" t="s">
        <v>122</v>
      </c>
      <c r="D35" s="164" t="s">
        <v>316</v>
      </c>
      <c r="E35" s="165" t="s">
        <v>317</v>
      </c>
      <c r="F35" s="311"/>
      <c r="G35" s="460">
        <f>G36</f>
        <v>73</v>
      </c>
      <c r="H35" s="105"/>
    </row>
    <row r="36" spans="1:8" s="152" customFormat="1" ht="20.25" customHeight="1">
      <c r="A36" s="131" t="s">
        <v>169</v>
      </c>
      <c r="B36" s="77">
        <v>10</v>
      </c>
      <c r="C36" s="158" t="s">
        <v>122</v>
      </c>
      <c r="D36" s="159" t="s">
        <v>316</v>
      </c>
      <c r="E36" s="160" t="s">
        <v>317</v>
      </c>
      <c r="F36" s="21" t="s">
        <v>170</v>
      </c>
      <c r="G36" s="461">
        <f>13+60</f>
        <v>73</v>
      </c>
      <c r="H36" s="105"/>
    </row>
    <row r="37" spans="1:37" s="229" customFormat="1" ht="56.25" hidden="1">
      <c r="A37" s="180" t="s">
        <v>181</v>
      </c>
      <c r="B37" s="177">
        <v>10</v>
      </c>
      <c r="C37" s="177" t="s">
        <v>149</v>
      </c>
      <c r="D37" s="174" t="s">
        <v>195</v>
      </c>
      <c r="E37" s="175" t="s">
        <v>189</v>
      </c>
      <c r="F37" s="221"/>
      <c r="G37" s="457">
        <f>G38</f>
        <v>0</v>
      </c>
      <c r="H37" s="29"/>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row r="38" spans="1:37" s="205" customFormat="1" ht="56.25" hidden="1">
      <c r="A38" s="181" t="s">
        <v>183</v>
      </c>
      <c r="B38" s="179" t="s">
        <v>172</v>
      </c>
      <c r="C38" s="170" t="s">
        <v>149</v>
      </c>
      <c r="D38" s="155" t="s">
        <v>196</v>
      </c>
      <c r="E38" s="156" t="s">
        <v>189</v>
      </c>
      <c r="F38" s="310"/>
      <c r="G38" s="459">
        <f>G39</f>
        <v>0</v>
      </c>
      <c r="H38" s="197"/>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row>
    <row r="39" spans="1:37" s="205" customFormat="1" ht="18.75" hidden="1">
      <c r="A39" s="182" t="s">
        <v>173</v>
      </c>
      <c r="B39" s="183" t="s">
        <v>172</v>
      </c>
      <c r="C39" s="184" t="s">
        <v>149</v>
      </c>
      <c r="D39" s="164" t="s">
        <v>196</v>
      </c>
      <c r="E39" s="165" t="s">
        <v>212</v>
      </c>
      <c r="F39" s="311"/>
      <c r="G39" s="460">
        <f>G40</f>
        <v>0</v>
      </c>
      <c r="H39" s="197"/>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row>
    <row r="40" spans="1:37" s="205" customFormat="1" ht="18.75" hidden="1">
      <c r="A40" s="131" t="s">
        <v>169</v>
      </c>
      <c r="B40" s="185" t="s">
        <v>172</v>
      </c>
      <c r="C40" s="185" t="s">
        <v>149</v>
      </c>
      <c r="D40" s="159" t="s">
        <v>196</v>
      </c>
      <c r="E40" s="160" t="s">
        <v>212</v>
      </c>
      <c r="F40" s="21" t="s">
        <v>170</v>
      </c>
      <c r="G40" s="461"/>
      <c r="H40" s="197"/>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row>
    <row r="41" spans="1:37" s="205" customFormat="1" ht="56.25">
      <c r="A41" s="81" t="s">
        <v>304</v>
      </c>
      <c r="B41" s="110" t="s">
        <v>128</v>
      </c>
      <c r="C41" s="249" t="s">
        <v>158</v>
      </c>
      <c r="D41" s="82" t="s">
        <v>303</v>
      </c>
      <c r="E41" s="175" t="s">
        <v>189</v>
      </c>
      <c r="F41" s="250"/>
      <c r="G41" s="457">
        <f>+G42</f>
        <v>1218.63</v>
      </c>
      <c r="H41" s="197"/>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row>
    <row r="42" spans="1:37" s="205" customFormat="1" ht="93.75">
      <c r="A42" s="122" t="s">
        <v>305</v>
      </c>
      <c r="B42" s="124" t="s">
        <v>128</v>
      </c>
      <c r="C42" s="226" t="s">
        <v>158</v>
      </c>
      <c r="D42" s="126" t="s">
        <v>306</v>
      </c>
      <c r="E42" s="127" t="s">
        <v>189</v>
      </c>
      <c r="F42" s="286"/>
      <c r="G42" s="473">
        <f>+G43+G45</f>
        <v>1218.63</v>
      </c>
      <c r="H42" s="197"/>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row>
    <row r="43" spans="1:37" s="205" customFormat="1" ht="37.5">
      <c r="A43" s="50" t="s">
        <v>307</v>
      </c>
      <c r="B43" s="51" t="s">
        <v>128</v>
      </c>
      <c r="C43" s="230" t="s">
        <v>158</v>
      </c>
      <c r="D43" s="43" t="s">
        <v>306</v>
      </c>
      <c r="E43" s="44" t="s">
        <v>308</v>
      </c>
      <c r="F43" s="259"/>
      <c r="G43" s="453">
        <f>+G44</f>
        <v>1212.43</v>
      </c>
      <c r="H43" s="197"/>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row>
    <row r="44" spans="1:37" s="205" customFormat="1" ht="18.75">
      <c r="A44" s="30" t="s">
        <v>130</v>
      </c>
      <c r="B44" s="287" t="s">
        <v>128</v>
      </c>
      <c r="C44" s="288" t="s">
        <v>158</v>
      </c>
      <c r="D44" s="36" t="s">
        <v>306</v>
      </c>
      <c r="E44" s="37" t="s">
        <v>308</v>
      </c>
      <c r="F44" s="289" t="s">
        <v>131</v>
      </c>
      <c r="G44" s="474">
        <f>прил7!G135</f>
        <v>1212.43</v>
      </c>
      <c r="H44" s="197"/>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row>
    <row r="45" spans="1:37" s="205" customFormat="1" ht="75">
      <c r="A45" s="50" t="s">
        <v>380</v>
      </c>
      <c r="B45" s="51" t="s">
        <v>128</v>
      </c>
      <c r="C45" s="230" t="s">
        <v>158</v>
      </c>
      <c r="D45" s="43" t="s">
        <v>306</v>
      </c>
      <c r="E45" s="44" t="s">
        <v>381</v>
      </c>
      <c r="F45" s="259"/>
      <c r="G45" s="453">
        <f>+G46</f>
        <v>6.2</v>
      </c>
      <c r="H45" s="197"/>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row>
    <row r="46" spans="1:37" s="205" customFormat="1" ht="56.25">
      <c r="A46" s="30" t="s">
        <v>129</v>
      </c>
      <c r="B46" s="287" t="s">
        <v>128</v>
      </c>
      <c r="C46" s="288" t="s">
        <v>158</v>
      </c>
      <c r="D46" s="36" t="s">
        <v>306</v>
      </c>
      <c r="E46" s="37" t="s">
        <v>381</v>
      </c>
      <c r="F46" s="289" t="s">
        <v>124</v>
      </c>
      <c r="G46" s="474">
        <v>6.2</v>
      </c>
      <c r="H46" s="197"/>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row>
    <row r="47" spans="1:8" s="251" customFormat="1" ht="56.25">
      <c r="A47" s="81" t="s">
        <v>291</v>
      </c>
      <c r="B47" s="110" t="s">
        <v>122</v>
      </c>
      <c r="C47" s="249" t="s">
        <v>144</v>
      </c>
      <c r="D47" s="82" t="s">
        <v>145</v>
      </c>
      <c r="E47" s="175" t="s">
        <v>189</v>
      </c>
      <c r="F47" s="250"/>
      <c r="G47" s="457">
        <f>+G48</f>
        <v>5</v>
      </c>
      <c r="H47" s="9"/>
    </row>
    <row r="48" spans="1:8" s="251" customFormat="1" ht="56.25">
      <c r="A48" s="63" t="s">
        <v>292</v>
      </c>
      <c r="B48" s="102" t="s">
        <v>122</v>
      </c>
      <c r="C48" s="252" t="s">
        <v>144</v>
      </c>
      <c r="D48" s="65" t="s">
        <v>198</v>
      </c>
      <c r="E48" s="246" t="s">
        <v>189</v>
      </c>
      <c r="F48" s="253"/>
      <c r="G48" s="462">
        <f>+G49</f>
        <v>5</v>
      </c>
      <c r="H48" s="9"/>
    </row>
    <row r="49" spans="1:8" s="152" customFormat="1" ht="18.75">
      <c r="A49" s="182" t="s">
        <v>199</v>
      </c>
      <c r="B49" s="254" t="s">
        <v>122</v>
      </c>
      <c r="C49" s="255" t="s">
        <v>144</v>
      </c>
      <c r="D49" s="70" t="s">
        <v>198</v>
      </c>
      <c r="E49" s="71">
        <v>1434</v>
      </c>
      <c r="F49" s="256"/>
      <c r="G49" s="463">
        <f>G50</f>
        <v>5</v>
      </c>
      <c r="H49" s="105"/>
    </row>
    <row r="50" spans="1:8" s="152" customFormat="1" ht="18.75">
      <c r="A50" s="257" t="s">
        <v>130</v>
      </c>
      <c r="B50" s="20" t="s">
        <v>122</v>
      </c>
      <c r="C50" s="20" t="s">
        <v>144</v>
      </c>
      <c r="D50" s="67" t="s">
        <v>198</v>
      </c>
      <c r="E50" s="68">
        <v>1434</v>
      </c>
      <c r="F50" s="20" t="s">
        <v>131</v>
      </c>
      <c r="G50" s="461">
        <v>5</v>
      </c>
      <c r="H50" s="105"/>
    </row>
    <row r="51" spans="1:37" s="298" customFormat="1" ht="75" customHeight="1">
      <c r="A51" s="136" t="s">
        <v>309</v>
      </c>
      <c r="B51" s="112" t="s">
        <v>160</v>
      </c>
      <c r="C51" s="138"/>
      <c r="D51" s="31" t="s">
        <v>200</v>
      </c>
      <c r="E51" s="32" t="s">
        <v>189</v>
      </c>
      <c r="F51" s="139"/>
      <c r="G51" s="477">
        <f>+G52+G65</f>
        <v>12026.181</v>
      </c>
      <c r="H51" s="13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row>
    <row r="52" spans="1:37" s="229" customFormat="1" ht="82.5" customHeight="1">
      <c r="A52" s="13" t="s">
        <v>414</v>
      </c>
      <c r="B52" s="124" t="s">
        <v>160</v>
      </c>
      <c r="C52" s="226" t="s">
        <v>149</v>
      </c>
      <c r="D52" s="140" t="s">
        <v>201</v>
      </c>
      <c r="E52" s="141" t="s">
        <v>189</v>
      </c>
      <c r="F52" s="227"/>
      <c r="G52" s="452">
        <f>+G53+G57+G63</f>
        <v>11842.981</v>
      </c>
      <c r="H52" s="29"/>
      <c r="I52" s="228"/>
      <c r="J52" s="228"/>
      <c r="K52" s="228"/>
      <c r="L52" s="228"/>
      <c r="M52" s="228"/>
      <c r="N52" s="228"/>
      <c r="O52" s="228"/>
      <c r="P52" s="228"/>
      <c r="Q52" s="228"/>
      <c r="R52" s="228"/>
      <c r="S52" s="228"/>
      <c r="T52" s="228"/>
      <c r="U52" s="228"/>
      <c r="V52" s="228"/>
      <c r="W52" s="228"/>
      <c r="X52" s="228"/>
      <c r="Y52" s="228"/>
      <c r="Z52" s="228"/>
      <c r="AA52" s="228"/>
      <c r="AB52" s="228"/>
      <c r="AC52" s="228"/>
      <c r="AD52" s="228"/>
      <c r="AE52" s="228"/>
      <c r="AF52" s="228"/>
      <c r="AG52" s="228"/>
      <c r="AH52" s="228"/>
      <c r="AI52" s="228"/>
      <c r="AJ52" s="228"/>
      <c r="AK52" s="228"/>
    </row>
    <row r="53" spans="1:8" s="228" customFormat="1" ht="19.5">
      <c r="A53" s="38" t="s">
        <v>203</v>
      </c>
      <c r="B53" s="51" t="s">
        <v>160</v>
      </c>
      <c r="C53" s="230" t="s">
        <v>149</v>
      </c>
      <c r="D53" s="142" t="s">
        <v>201</v>
      </c>
      <c r="E53" s="143" t="s">
        <v>202</v>
      </c>
      <c r="F53" s="231"/>
      <c r="G53" s="453">
        <f>SUM(G54:G56)</f>
        <v>9658.2</v>
      </c>
      <c r="H53" s="29"/>
    </row>
    <row r="54" spans="1:8" s="228" customFormat="1" ht="19.5" hidden="1">
      <c r="A54" s="146" t="s">
        <v>130</v>
      </c>
      <c r="B54" s="287" t="s">
        <v>160</v>
      </c>
      <c r="C54" s="288" t="s">
        <v>149</v>
      </c>
      <c r="D54" s="144" t="s">
        <v>201</v>
      </c>
      <c r="E54" s="145" t="s">
        <v>202</v>
      </c>
      <c r="F54" s="234" t="s">
        <v>131</v>
      </c>
      <c r="G54" s="454"/>
      <c r="H54" s="29"/>
    </row>
    <row r="55" spans="1:8" s="228" customFormat="1" ht="19.5">
      <c r="A55" s="108" t="s">
        <v>152</v>
      </c>
      <c r="B55" s="287" t="s">
        <v>160</v>
      </c>
      <c r="C55" s="288" t="s">
        <v>149</v>
      </c>
      <c r="D55" s="144" t="s">
        <v>201</v>
      </c>
      <c r="E55" s="145" t="s">
        <v>202</v>
      </c>
      <c r="F55" s="234" t="s">
        <v>151</v>
      </c>
      <c r="G55" s="454">
        <f>прил7!G168</f>
        <v>9658.2</v>
      </c>
      <c r="H55" s="29"/>
    </row>
    <row r="56" spans="1:8" s="228" customFormat="1" ht="19.5" hidden="1">
      <c r="A56" s="131" t="s">
        <v>132</v>
      </c>
      <c r="B56" s="287" t="s">
        <v>160</v>
      </c>
      <c r="C56" s="288" t="s">
        <v>149</v>
      </c>
      <c r="D56" s="144" t="s">
        <v>201</v>
      </c>
      <c r="E56" s="145" t="s">
        <v>202</v>
      </c>
      <c r="F56" s="234" t="s">
        <v>133</v>
      </c>
      <c r="G56" s="454"/>
      <c r="H56" s="29"/>
    </row>
    <row r="57" spans="1:8" s="228" customFormat="1" ht="84" customHeight="1">
      <c r="A57" s="38" t="s">
        <v>387</v>
      </c>
      <c r="B57" s="51" t="s">
        <v>160</v>
      </c>
      <c r="C57" s="230"/>
      <c r="D57" s="301" t="s">
        <v>201</v>
      </c>
      <c r="E57" s="57" t="s">
        <v>386</v>
      </c>
      <c r="F57" s="231"/>
      <c r="G57" s="453">
        <f>G58+G59+G60+G61+G62</f>
        <v>1700.281</v>
      </c>
      <c r="H57" s="29"/>
    </row>
    <row r="58" spans="1:8" s="228" customFormat="1" ht="56.25">
      <c r="A58" s="131" t="s">
        <v>129</v>
      </c>
      <c r="B58" s="96" t="s">
        <v>160</v>
      </c>
      <c r="C58" s="96" t="s">
        <v>160</v>
      </c>
      <c r="D58" s="587" t="s">
        <v>201</v>
      </c>
      <c r="E58" s="296" t="s">
        <v>386</v>
      </c>
      <c r="F58" s="80" t="s">
        <v>124</v>
      </c>
      <c r="G58" s="468">
        <v>92.6</v>
      </c>
      <c r="H58" s="29"/>
    </row>
    <row r="59" spans="1:8" s="228" customFormat="1" ht="19.5">
      <c r="A59" s="131" t="s">
        <v>152</v>
      </c>
      <c r="B59" s="96" t="s">
        <v>160</v>
      </c>
      <c r="C59" s="96" t="s">
        <v>123</v>
      </c>
      <c r="D59" s="587" t="s">
        <v>201</v>
      </c>
      <c r="E59" s="296" t="s">
        <v>437</v>
      </c>
      <c r="F59" s="80" t="s">
        <v>151</v>
      </c>
      <c r="G59" s="468">
        <v>231</v>
      </c>
      <c r="H59" s="29"/>
    </row>
    <row r="60" spans="1:8" s="228" customFormat="1" ht="19.5" hidden="1">
      <c r="A60" s="131" t="s">
        <v>389</v>
      </c>
      <c r="B60" s="96" t="s">
        <v>160</v>
      </c>
      <c r="C60" s="96" t="s">
        <v>123</v>
      </c>
      <c r="D60" s="587" t="s">
        <v>201</v>
      </c>
      <c r="E60" s="296" t="s">
        <v>386</v>
      </c>
      <c r="F60" s="80" t="s">
        <v>388</v>
      </c>
      <c r="G60" s="468">
        <v>0</v>
      </c>
      <c r="H60" s="29"/>
    </row>
    <row r="61" spans="1:8" s="228" customFormat="1" ht="19.5">
      <c r="A61" s="131" t="s">
        <v>130</v>
      </c>
      <c r="B61" s="96" t="s">
        <v>160</v>
      </c>
      <c r="C61" s="96" t="s">
        <v>123</v>
      </c>
      <c r="D61" s="587" t="s">
        <v>201</v>
      </c>
      <c r="E61" s="296" t="s">
        <v>443</v>
      </c>
      <c r="F61" s="678" t="s">
        <v>131</v>
      </c>
      <c r="G61" s="679">
        <v>1279</v>
      </c>
      <c r="H61" s="29"/>
    </row>
    <row r="62" spans="1:8" s="228" customFormat="1" ht="19.5">
      <c r="A62" s="131" t="s">
        <v>130</v>
      </c>
      <c r="B62" s="96" t="s">
        <v>160</v>
      </c>
      <c r="C62" s="96" t="s">
        <v>123</v>
      </c>
      <c r="D62" s="587" t="s">
        <v>201</v>
      </c>
      <c r="E62" s="296" t="s">
        <v>444</v>
      </c>
      <c r="F62" s="678" t="s">
        <v>131</v>
      </c>
      <c r="G62" s="679">
        <v>97.681</v>
      </c>
      <c r="H62" s="29"/>
    </row>
    <row r="63" spans="1:8" s="228" customFormat="1" ht="19.5">
      <c r="A63" s="38" t="s">
        <v>412</v>
      </c>
      <c r="B63" s="51" t="s">
        <v>160</v>
      </c>
      <c r="C63" s="230" t="s">
        <v>122</v>
      </c>
      <c r="D63" s="301" t="s">
        <v>201</v>
      </c>
      <c r="E63" s="57" t="s">
        <v>413</v>
      </c>
      <c r="F63" s="231"/>
      <c r="G63" s="453">
        <f>+G64</f>
        <v>484.5</v>
      </c>
      <c r="H63" s="29"/>
    </row>
    <row r="64" spans="1:8" s="228" customFormat="1" ht="19.5">
      <c r="A64" s="131" t="s">
        <v>130</v>
      </c>
      <c r="B64" s="96" t="s">
        <v>160</v>
      </c>
      <c r="C64" s="96" t="s">
        <v>122</v>
      </c>
      <c r="D64" s="587" t="s">
        <v>201</v>
      </c>
      <c r="E64" s="296" t="s">
        <v>413</v>
      </c>
      <c r="F64" s="80" t="s">
        <v>131</v>
      </c>
      <c r="G64" s="468">
        <f>прил7!G149</f>
        <v>484.5</v>
      </c>
      <c r="H64" s="29"/>
    </row>
    <row r="65" spans="1:8" s="228" customFormat="1" ht="56.25">
      <c r="A65" s="293" t="s">
        <v>384</v>
      </c>
      <c r="B65" s="130" t="s">
        <v>160</v>
      </c>
      <c r="C65" s="130"/>
      <c r="D65" s="586" t="s">
        <v>370</v>
      </c>
      <c r="E65" s="156" t="s">
        <v>189</v>
      </c>
      <c r="F65" s="130"/>
      <c r="G65" s="478">
        <f>G66+G68+G70+G72</f>
        <v>183.20000000000002</v>
      </c>
      <c r="H65" s="29"/>
    </row>
    <row r="66" spans="1:8" s="228" customFormat="1" ht="131.25">
      <c r="A66" s="38" t="s">
        <v>377</v>
      </c>
      <c r="B66" s="51" t="s">
        <v>160</v>
      </c>
      <c r="C66" s="230" t="s">
        <v>160</v>
      </c>
      <c r="D66" s="301" t="s">
        <v>370</v>
      </c>
      <c r="E66" s="57" t="s">
        <v>376</v>
      </c>
      <c r="F66" s="231"/>
      <c r="G66" s="453">
        <f>+G67</f>
        <v>18.3</v>
      </c>
      <c r="H66" s="29"/>
    </row>
    <row r="67" spans="1:8" s="228" customFormat="1" ht="56.25">
      <c r="A67" s="131" t="s">
        <v>129</v>
      </c>
      <c r="B67" s="96" t="s">
        <v>160</v>
      </c>
      <c r="C67" s="96" t="s">
        <v>160</v>
      </c>
      <c r="D67" s="587" t="s">
        <v>370</v>
      </c>
      <c r="E67" s="296" t="s">
        <v>376</v>
      </c>
      <c r="F67" s="80" t="s">
        <v>124</v>
      </c>
      <c r="G67" s="468">
        <v>18.3</v>
      </c>
      <c r="H67" s="29"/>
    </row>
    <row r="68" spans="1:8" s="228" customFormat="1" ht="19.5" hidden="1">
      <c r="A68" s="38" t="s">
        <v>379</v>
      </c>
      <c r="B68" s="51" t="s">
        <v>160</v>
      </c>
      <c r="C68" s="230" t="s">
        <v>122</v>
      </c>
      <c r="D68" s="301" t="s">
        <v>370</v>
      </c>
      <c r="E68" s="57" t="s">
        <v>378</v>
      </c>
      <c r="F68" s="231"/>
      <c r="G68" s="453">
        <f>+G69</f>
        <v>0</v>
      </c>
      <c r="H68" s="29"/>
    </row>
    <row r="69" spans="1:8" s="228" customFormat="1" ht="19.5" hidden="1">
      <c r="A69" s="131" t="s">
        <v>130</v>
      </c>
      <c r="B69" s="96" t="s">
        <v>160</v>
      </c>
      <c r="C69" s="96" t="s">
        <v>122</v>
      </c>
      <c r="D69" s="587" t="s">
        <v>370</v>
      </c>
      <c r="E69" s="296" t="s">
        <v>378</v>
      </c>
      <c r="F69" s="80" t="s">
        <v>131</v>
      </c>
      <c r="G69" s="468">
        <v>0</v>
      </c>
      <c r="H69" s="29"/>
    </row>
    <row r="70" spans="1:8" s="228" customFormat="1" ht="37.5">
      <c r="A70" s="182" t="s">
        <v>372</v>
      </c>
      <c r="B70" s="254" t="s">
        <v>128</v>
      </c>
      <c r="C70" s="255" t="s">
        <v>158</v>
      </c>
      <c r="D70" s="69" t="s">
        <v>370</v>
      </c>
      <c r="E70" s="71">
        <v>1416</v>
      </c>
      <c r="F70" s="256"/>
      <c r="G70" s="463">
        <f>G71</f>
        <v>136.8</v>
      </c>
      <c r="H70" s="29"/>
    </row>
    <row r="71" spans="1:8" s="228" customFormat="1" ht="19.5">
      <c r="A71" s="30" t="s">
        <v>130</v>
      </c>
      <c r="B71" s="287" t="s">
        <v>128</v>
      </c>
      <c r="C71" s="288" t="s">
        <v>158</v>
      </c>
      <c r="D71" s="635" t="s">
        <v>370</v>
      </c>
      <c r="E71" s="630" t="s">
        <v>373</v>
      </c>
      <c r="F71" s="289" t="s">
        <v>131</v>
      </c>
      <c r="G71" s="500">
        <f>прил7!G141</f>
        <v>136.8</v>
      </c>
      <c r="H71" s="29"/>
    </row>
    <row r="72" spans="1:8" s="228" customFormat="1" ht="243.75">
      <c r="A72" s="50" t="s">
        <v>369</v>
      </c>
      <c r="B72" s="51" t="s">
        <v>128</v>
      </c>
      <c r="C72" s="230" t="s">
        <v>158</v>
      </c>
      <c r="D72" s="564" t="s">
        <v>370</v>
      </c>
      <c r="E72" s="44" t="s">
        <v>371</v>
      </c>
      <c r="F72" s="231"/>
      <c r="G72" s="453">
        <f>+G73</f>
        <v>28.1</v>
      </c>
      <c r="H72" s="29"/>
    </row>
    <row r="73" spans="1:8" s="228" customFormat="1" ht="56.25">
      <c r="A73" s="30" t="s">
        <v>129</v>
      </c>
      <c r="B73" s="287" t="s">
        <v>128</v>
      </c>
      <c r="C73" s="288" t="s">
        <v>158</v>
      </c>
      <c r="D73" s="565" t="s">
        <v>370</v>
      </c>
      <c r="E73" s="37" t="s">
        <v>371</v>
      </c>
      <c r="F73" s="289" t="s">
        <v>124</v>
      </c>
      <c r="G73" s="500">
        <v>28.1</v>
      </c>
      <c r="H73" s="29"/>
    </row>
    <row r="74" spans="1:8" s="228" customFormat="1" ht="83.25" customHeight="1">
      <c r="A74" s="191" t="s">
        <v>310</v>
      </c>
      <c r="B74" s="110"/>
      <c r="C74" s="249"/>
      <c r="D74" s="2" t="s">
        <v>204</v>
      </c>
      <c r="E74" s="3" t="s">
        <v>189</v>
      </c>
      <c r="F74" s="250"/>
      <c r="G74" s="471">
        <f>+G75+G78</f>
        <v>145</v>
      </c>
      <c r="H74" s="29"/>
    </row>
    <row r="75" spans="1:8" s="228" customFormat="1" ht="75">
      <c r="A75" s="192" t="s">
        <v>311</v>
      </c>
      <c r="B75" s="102" t="s">
        <v>138</v>
      </c>
      <c r="C75" s="252" t="s">
        <v>138</v>
      </c>
      <c r="D75" s="189" t="s">
        <v>176</v>
      </c>
      <c r="E75" s="5" t="s">
        <v>189</v>
      </c>
      <c r="F75" s="247"/>
      <c r="G75" s="472">
        <f>+G76</f>
        <v>40</v>
      </c>
      <c r="H75" s="29"/>
    </row>
    <row r="76" spans="1:8" s="228" customFormat="1" ht="19.5">
      <c r="A76" s="193" t="s">
        <v>206</v>
      </c>
      <c r="B76" s="42" t="s">
        <v>138</v>
      </c>
      <c r="C76" s="301" t="s">
        <v>138</v>
      </c>
      <c r="D76" s="190" t="s">
        <v>176</v>
      </c>
      <c r="E76" s="41" t="s">
        <v>205</v>
      </c>
      <c r="F76" s="248"/>
      <c r="G76" s="467">
        <f>+G77</f>
        <v>40</v>
      </c>
      <c r="H76" s="29"/>
    </row>
    <row r="77" spans="1:8" s="228" customFormat="1" ht="19.5">
      <c r="A77" s="146" t="s">
        <v>130</v>
      </c>
      <c r="B77" s="302" t="s">
        <v>138</v>
      </c>
      <c r="C77" s="303" t="s">
        <v>138</v>
      </c>
      <c r="D77" s="188" t="s">
        <v>176</v>
      </c>
      <c r="E77" s="7" t="s">
        <v>205</v>
      </c>
      <c r="F77" s="304" t="s">
        <v>131</v>
      </c>
      <c r="G77" s="469">
        <v>40</v>
      </c>
      <c r="H77" s="29"/>
    </row>
    <row r="78" spans="1:37" s="205" customFormat="1" ht="56.25">
      <c r="A78" s="63" t="s">
        <v>319</v>
      </c>
      <c r="B78" s="102" t="s">
        <v>179</v>
      </c>
      <c r="C78" s="252" t="s">
        <v>123</v>
      </c>
      <c r="D78" s="189" t="s">
        <v>180</v>
      </c>
      <c r="E78" s="5" t="s">
        <v>189</v>
      </c>
      <c r="F78" s="247"/>
      <c r="G78" s="472">
        <f>+G79+G81</f>
        <v>105</v>
      </c>
      <c r="H78" s="197"/>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row>
    <row r="79" spans="1:37" s="205" customFormat="1" ht="37.5" hidden="1">
      <c r="A79" s="106" t="s">
        <v>320</v>
      </c>
      <c r="B79" s="42" t="s">
        <v>179</v>
      </c>
      <c r="C79" s="301" t="s">
        <v>123</v>
      </c>
      <c r="D79" s="190" t="s">
        <v>180</v>
      </c>
      <c r="E79" s="41" t="s">
        <v>207</v>
      </c>
      <c r="F79" s="248"/>
      <c r="G79" s="467">
        <f>+G80</f>
        <v>0</v>
      </c>
      <c r="H79" s="197"/>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row>
    <row r="80" spans="1:37" s="205" customFormat="1" ht="18.75" hidden="1">
      <c r="A80" s="108" t="s">
        <v>130</v>
      </c>
      <c r="B80" s="80" t="s">
        <v>179</v>
      </c>
      <c r="C80" s="315" t="s">
        <v>123</v>
      </c>
      <c r="D80" s="188" t="s">
        <v>180</v>
      </c>
      <c r="E80" s="7" t="s">
        <v>207</v>
      </c>
      <c r="F80" s="316" t="s">
        <v>131</v>
      </c>
      <c r="G80" s="469">
        <v>0</v>
      </c>
      <c r="H80" s="197"/>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row>
    <row r="81" spans="1:37" s="205" customFormat="1" ht="37.5">
      <c r="A81" s="106" t="s">
        <v>321</v>
      </c>
      <c r="B81" s="42" t="s">
        <v>179</v>
      </c>
      <c r="C81" s="301" t="s">
        <v>123</v>
      </c>
      <c r="D81" s="190" t="s">
        <v>180</v>
      </c>
      <c r="E81" s="41" t="s">
        <v>208</v>
      </c>
      <c r="F81" s="248"/>
      <c r="G81" s="467">
        <f>+G82</f>
        <v>105</v>
      </c>
      <c r="H81" s="197"/>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row>
    <row r="82" spans="1:37" s="205" customFormat="1" ht="18.75">
      <c r="A82" s="260" t="s">
        <v>130</v>
      </c>
      <c r="B82" s="80" t="s">
        <v>179</v>
      </c>
      <c r="C82" s="80" t="s">
        <v>123</v>
      </c>
      <c r="D82" s="188" t="s">
        <v>180</v>
      </c>
      <c r="E82" s="7" t="s">
        <v>208</v>
      </c>
      <c r="F82" s="316" t="s">
        <v>131</v>
      </c>
      <c r="G82" s="469">
        <f>прил7!G246</f>
        <v>105</v>
      </c>
      <c r="H82" s="197"/>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row>
    <row r="83" spans="1:8" s="251" customFormat="1" ht="65.25" customHeight="1">
      <c r="A83" s="81" t="s">
        <v>293</v>
      </c>
      <c r="B83" s="110" t="s">
        <v>122</v>
      </c>
      <c r="C83" s="249" t="s">
        <v>144</v>
      </c>
      <c r="D83" s="82" t="s">
        <v>146</v>
      </c>
      <c r="E83" s="175" t="s">
        <v>189</v>
      </c>
      <c r="F83" s="250"/>
      <c r="G83" s="457">
        <f>+G84+G87</f>
        <v>136.79</v>
      </c>
      <c r="H83" s="9"/>
    </row>
    <row r="84" spans="1:8" s="251" customFormat="1" ht="37.5">
      <c r="A84" s="63" t="s">
        <v>294</v>
      </c>
      <c r="B84" s="102" t="s">
        <v>122</v>
      </c>
      <c r="C84" s="252" t="s">
        <v>144</v>
      </c>
      <c r="D84" s="74" t="s">
        <v>209</v>
      </c>
      <c r="E84" s="258" t="s">
        <v>189</v>
      </c>
      <c r="F84" s="247"/>
      <c r="G84" s="459">
        <f>+G85</f>
        <v>130.59</v>
      </c>
      <c r="H84" s="9"/>
    </row>
    <row r="85" spans="1:248" s="228" customFormat="1" ht="19.5">
      <c r="A85" s="38" t="s">
        <v>211</v>
      </c>
      <c r="B85" s="51" t="s">
        <v>122</v>
      </c>
      <c r="C85" s="230" t="s">
        <v>144</v>
      </c>
      <c r="D85" s="56" t="s">
        <v>209</v>
      </c>
      <c r="E85" s="57" t="s">
        <v>210</v>
      </c>
      <c r="F85" s="259"/>
      <c r="G85" s="633">
        <f>+G86</f>
        <v>130.59</v>
      </c>
      <c r="H85" s="9"/>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c r="BV85" s="251"/>
      <c r="BW85" s="251"/>
      <c r="BX85" s="251"/>
      <c r="BY85" s="251"/>
      <c r="BZ85" s="251"/>
      <c r="CA85" s="251"/>
      <c r="CB85" s="251"/>
      <c r="CC85" s="251"/>
      <c r="CD85" s="251"/>
      <c r="CE85" s="251"/>
      <c r="CF85" s="251"/>
      <c r="CG85" s="251"/>
      <c r="CH85" s="251"/>
      <c r="CI85" s="251"/>
      <c r="CJ85" s="251"/>
      <c r="CK85" s="251"/>
      <c r="CL85" s="251"/>
      <c r="CM85" s="251"/>
      <c r="CN85" s="251"/>
      <c r="CO85" s="251"/>
      <c r="CP85" s="251"/>
      <c r="CQ85" s="251"/>
      <c r="CR85" s="251"/>
      <c r="CS85" s="251"/>
      <c r="CT85" s="251"/>
      <c r="CU85" s="251"/>
      <c r="CV85" s="251"/>
      <c r="CW85" s="251"/>
      <c r="CX85" s="251"/>
      <c r="CY85" s="251"/>
      <c r="CZ85" s="251"/>
      <c r="DA85" s="251"/>
      <c r="DB85" s="251"/>
      <c r="DC85" s="251"/>
      <c r="DD85" s="251"/>
      <c r="DE85" s="251"/>
      <c r="DF85" s="251"/>
      <c r="DG85" s="251"/>
      <c r="DH85" s="251"/>
      <c r="DI85" s="251"/>
      <c r="DJ85" s="251"/>
      <c r="DK85" s="251"/>
      <c r="DL85" s="251"/>
      <c r="DM85" s="251"/>
      <c r="DN85" s="251"/>
      <c r="DO85" s="251"/>
      <c r="DP85" s="251"/>
      <c r="DQ85" s="251"/>
      <c r="DR85" s="251"/>
      <c r="DS85" s="251"/>
      <c r="DT85" s="251"/>
      <c r="DU85" s="251"/>
      <c r="DV85" s="251"/>
      <c r="DW85" s="251"/>
      <c r="DX85" s="251"/>
      <c r="DY85" s="251"/>
      <c r="DZ85" s="251"/>
      <c r="EA85" s="251"/>
      <c r="EB85" s="251"/>
      <c r="EC85" s="251"/>
      <c r="ED85" s="251"/>
      <c r="EE85" s="251"/>
      <c r="EF85" s="251"/>
      <c r="EG85" s="251"/>
      <c r="EH85" s="251"/>
      <c r="EI85" s="251"/>
      <c r="EJ85" s="251"/>
      <c r="EK85" s="251"/>
      <c r="EL85" s="251"/>
      <c r="EM85" s="251"/>
      <c r="EN85" s="251"/>
      <c r="EO85" s="251"/>
      <c r="EP85" s="251"/>
      <c r="EQ85" s="251"/>
      <c r="ER85" s="251"/>
      <c r="ES85" s="251"/>
      <c r="ET85" s="251"/>
      <c r="EU85" s="251"/>
      <c r="EV85" s="251"/>
      <c r="EW85" s="251"/>
      <c r="EX85" s="251"/>
      <c r="EY85" s="251"/>
      <c r="EZ85" s="251"/>
      <c r="FA85" s="251"/>
      <c r="FB85" s="251"/>
      <c r="FC85" s="251"/>
      <c r="FD85" s="251"/>
      <c r="FE85" s="251"/>
      <c r="FF85" s="251"/>
      <c r="FG85" s="251"/>
      <c r="FH85" s="251"/>
      <c r="FI85" s="251"/>
      <c r="FJ85" s="251"/>
      <c r="FK85" s="251"/>
      <c r="FL85" s="251"/>
      <c r="FM85" s="251"/>
      <c r="FN85" s="251"/>
      <c r="FO85" s="251"/>
      <c r="FP85" s="251"/>
      <c r="FQ85" s="251"/>
      <c r="FR85" s="251"/>
      <c r="FS85" s="251"/>
      <c r="FT85" s="251"/>
      <c r="FU85" s="251"/>
      <c r="FV85" s="251"/>
      <c r="FW85" s="251"/>
      <c r="FX85" s="251"/>
      <c r="FY85" s="251"/>
      <c r="FZ85" s="251"/>
      <c r="GA85" s="251"/>
      <c r="GB85" s="251"/>
      <c r="GC85" s="251"/>
      <c r="GD85" s="251"/>
      <c r="GE85" s="251"/>
      <c r="GF85" s="251"/>
      <c r="GG85" s="251"/>
      <c r="GH85" s="251"/>
      <c r="GI85" s="251"/>
      <c r="GJ85" s="251"/>
      <c r="GK85" s="251"/>
      <c r="GL85" s="251"/>
      <c r="GM85" s="251"/>
      <c r="GN85" s="251"/>
      <c r="GO85" s="251"/>
      <c r="GP85" s="251"/>
      <c r="GQ85" s="251"/>
      <c r="GR85" s="251"/>
      <c r="GS85" s="251"/>
      <c r="GT85" s="251"/>
      <c r="GU85" s="251"/>
      <c r="GV85" s="251"/>
      <c r="GW85" s="251"/>
      <c r="GX85" s="251"/>
      <c r="GY85" s="251"/>
      <c r="GZ85" s="251"/>
      <c r="HA85" s="251"/>
      <c r="HB85" s="251"/>
      <c r="HC85" s="251"/>
      <c r="HD85" s="251"/>
      <c r="HE85" s="251"/>
      <c r="HF85" s="251"/>
      <c r="HG85" s="251"/>
      <c r="HH85" s="251"/>
      <c r="HI85" s="251"/>
      <c r="HJ85" s="251"/>
      <c r="HK85" s="251"/>
      <c r="HL85" s="251"/>
      <c r="HM85" s="251"/>
      <c r="HN85" s="251"/>
      <c r="HO85" s="251"/>
      <c r="HP85" s="251"/>
      <c r="HQ85" s="251"/>
      <c r="HR85" s="251"/>
      <c r="HS85" s="251"/>
      <c r="HT85" s="251"/>
      <c r="HU85" s="251"/>
      <c r="HV85" s="251"/>
      <c r="HW85" s="251"/>
      <c r="HX85" s="251"/>
      <c r="HY85" s="251"/>
      <c r="HZ85" s="251"/>
      <c r="IA85" s="251"/>
      <c r="IB85" s="251"/>
      <c r="IC85" s="251"/>
      <c r="ID85" s="251"/>
      <c r="IE85" s="251"/>
      <c r="IF85" s="251"/>
      <c r="IG85" s="251"/>
      <c r="IH85" s="251"/>
      <c r="II85" s="251"/>
      <c r="IJ85" s="251"/>
      <c r="IK85" s="251"/>
      <c r="IL85" s="251"/>
      <c r="IM85" s="251"/>
      <c r="IN85" s="251"/>
    </row>
    <row r="86" spans="1:248" s="228" customFormat="1" ht="19.5">
      <c r="A86" s="260" t="s">
        <v>130</v>
      </c>
      <c r="B86" s="16" t="s">
        <v>122</v>
      </c>
      <c r="C86" s="16" t="s">
        <v>144</v>
      </c>
      <c r="D86" s="58" t="s">
        <v>209</v>
      </c>
      <c r="E86" s="59" t="s">
        <v>210</v>
      </c>
      <c r="F86" s="16" t="s">
        <v>131</v>
      </c>
      <c r="G86" s="461">
        <f>прил7!G63</f>
        <v>130.59</v>
      </c>
      <c r="H86" s="9"/>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Q86" s="251"/>
      <c r="AR86" s="251"/>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251"/>
      <c r="BO86" s="251"/>
      <c r="BP86" s="251"/>
      <c r="BQ86" s="251"/>
      <c r="BR86" s="251"/>
      <c r="BS86" s="251"/>
      <c r="BT86" s="251"/>
      <c r="BU86" s="251"/>
      <c r="BV86" s="251"/>
      <c r="BW86" s="251"/>
      <c r="BX86" s="251"/>
      <c r="BY86" s="251"/>
      <c r="BZ86" s="251"/>
      <c r="CA86" s="251"/>
      <c r="CB86" s="251"/>
      <c r="CC86" s="251"/>
      <c r="CD86" s="251"/>
      <c r="CE86" s="251"/>
      <c r="CF86" s="251"/>
      <c r="CG86" s="251"/>
      <c r="CH86" s="251"/>
      <c r="CI86" s="251"/>
      <c r="CJ86" s="251"/>
      <c r="CK86" s="251"/>
      <c r="CL86" s="251"/>
      <c r="CM86" s="251"/>
      <c r="CN86" s="251"/>
      <c r="CO86" s="251"/>
      <c r="CP86" s="251"/>
      <c r="CQ86" s="251"/>
      <c r="CR86" s="251"/>
      <c r="CS86" s="251"/>
      <c r="CT86" s="251"/>
      <c r="CU86" s="251"/>
      <c r="CV86" s="251"/>
      <c r="CW86" s="251"/>
      <c r="CX86" s="251"/>
      <c r="CY86" s="251"/>
      <c r="CZ86" s="251"/>
      <c r="DA86" s="251"/>
      <c r="DB86" s="251"/>
      <c r="DC86" s="251"/>
      <c r="DD86" s="251"/>
      <c r="DE86" s="251"/>
      <c r="DF86" s="251"/>
      <c r="DG86" s="251"/>
      <c r="DH86" s="251"/>
      <c r="DI86" s="251"/>
      <c r="DJ86" s="251"/>
      <c r="DK86" s="251"/>
      <c r="DL86" s="251"/>
      <c r="DM86" s="251"/>
      <c r="DN86" s="251"/>
      <c r="DO86" s="251"/>
      <c r="DP86" s="251"/>
      <c r="DQ86" s="251"/>
      <c r="DR86" s="251"/>
      <c r="DS86" s="251"/>
      <c r="DT86" s="251"/>
      <c r="DU86" s="251"/>
      <c r="DV86" s="251"/>
      <c r="DW86" s="251"/>
      <c r="DX86" s="251"/>
      <c r="DY86" s="251"/>
      <c r="DZ86" s="251"/>
      <c r="EA86" s="251"/>
      <c r="EB86" s="251"/>
      <c r="EC86" s="251"/>
      <c r="ED86" s="251"/>
      <c r="EE86" s="251"/>
      <c r="EF86" s="251"/>
      <c r="EG86" s="251"/>
      <c r="EH86" s="251"/>
      <c r="EI86" s="251"/>
      <c r="EJ86" s="251"/>
      <c r="EK86" s="251"/>
      <c r="EL86" s="251"/>
      <c r="EM86" s="251"/>
      <c r="EN86" s="251"/>
      <c r="EO86" s="251"/>
      <c r="EP86" s="251"/>
      <c r="EQ86" s="251"/>
      <c r="ER86" s="251"/>
      <c r="ES86" s="251"/>
      <c r="ET86" s="251"/>
      <c r="EU86" s="251"/>
      <c r="EV86" s="251"/>
      <c r="EW86" s="251"/>
      <c r="EX86" s="251"/>
      <c r="EY86" s="251"/>
      <c r="EZ86" s="251"/>
      <c r="FA86" s="251"/>
      <c r="FB86" s="251"/>
      <c r="FC86" s="251"/>
      <c r="FD86" s="251"/>
      <c r="FE86" s="251"/>
      <c r="FF86" s="251"/>
      <c r="FG86" s="251"/>
      <c r="FH86" s="251"/>
      <c r="FI86" s="251"/>
      <c r="FJ86" s="251"/>
      <c r="FK86" s="251"/>
      <c r="FL86" s="251"/>
      <c r="FM86" s="251"/>
      <c r="FN86" s="251"/>
      <c r="FO86" s="251"/>
      <c r="FP86" s="251"/>
      <c r="FQ86" s="251"/>
      <c r="FR86" s="251"/>
      <c r="FS86" s="251"/>
      <c r="FT86" s="251"/>
      <c r="FU86" s="251"/>
      <c r="FV86" s="251"/>
      <c r="FW86" s="251"/>
      <c r="FX86" s="251"/>
      <c r="FY86" s="251"/>
      <c r="FZ86" s="251"/>
      <c r="GA86" s="251"/>
      <c r="GB86" s="251"/>
      <c r="GC86" s="251"/>
      <c r="GD86" s="251"/>
      <c r="GE86" s="251"/>
      <c r="GF86" s="251"/>
      <c r="GG86" s="251"/>
      <c r="GH86" s="251"/>
      <c r="GI86" s="251"/>
      <c r="GJ86" s="251"/>
      <c r="GK86" s="251"/>
      <c r="GL86" s="251"/>
      <c r="GM86" s="251"/>
      <c r="GN86" s="251"/>
      <c r="GO86" s="251"/>
      <c r="GP86" s="251"/>
      <c r="GQ86" s="251"/>
      <c r="GR86" s="251"/>
      <c r="GS86" s="251"/>
      <c r="GT86" s="251"/>
      <c r="GU86" s="251"/>
      <c r="GV86" s="251"/>
      <c r="GW86" s="251"/>
      <c r="GX86" s="251"/>
      <c r="GY86" s="251"/>
      <c r="GZ86" s="251"/>
      <c r="HA86" s="251"/>
      <c r="HB86" s="251"/>
      <c r="HC86" s="251"/>
      <c r="HD86" s="251"/>
      <c r="HE86" s="251"/>
      <c r="HF86" s="251"/>
      <c r="HG86" s="251"/>
      <c r="HH86" s="251"/>
      <c r="HI86" s="251"/>
      <c r="HJ86" s="251"/>
      <c r="HK86" s="251"/>
      <c r="HL86" s="251"/>
      <c r="HM86" s="251"/>
      <c r="HN86" s="251"/>
      <c r="HO86" s="251"/>
      <c r="HP86" s="251"/>
      <c r="HQ86" s="251"/>
      <c r="HR86" s="251"/>
      <c r="HS86" s="251"/>
      <c r="HT86" s="251"/>
      <c r="HU86" s="251"/>
      <c r="HV86" s="251"/>
      <c r="HW86" s="251"/>
      <c r="HX86" s="251"/>
      <c r="HY86" s="251"/>
      <c r="HZ86" s="251"/>
      <c r="IA86" s="251"/>
      <c r="IB86" s="251"/>
      <c r="IC86" s="251"/>
      <c r="ID86" s="251"/>
      <c r="IE86" s="251"/>
      <c r="IF86" s="251"/>
      <c r="IG86" s="251"/>
      <c r="IH86" s="251"/>
      <c r="II86" s="251"/>
      <c r="IJ86" s="251"/>
      <c r="IK86" s="251"/>
      <c r="IL86" s="251"/>
      <c r="IM86" s="251"/>
      <c r="IN86" s="251"/>
    </row>
    <row r="87" spans="1:248" s="228" customFormat="1" ht="37.5">
      <c r="A87" s="38" t="s">
        <v>339</v>
      </c>
      <c r="B87" s="51" t="s">
        <v>122</v>
      </c>
      <c r="C87" s="230" t="s">
        <v>144</v>
      </c>
      <c r="D87" s="301" t="s">
        <v>209</v>
      </c>
      <c r="E87" s="57" t="s">
        <v>338</v>
      </c>
      <c r="F87" s="259"/>
      <c r="G87" s="464">
        <f>+G88</f>
        <v>6.2</v>
      </c>
      <c r="H87" s="9"/>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251"/>
      <c r="BO87" s="251"/>
      <c r="BP87" s="251"/>
      <c r="BQ87" s="251"/>
      <c r="BR87" s="251"/>
      <c r="BS87" s="251"/>
      <c r="BT87" s="251"/>
      <c r="BU87" s="251"/>
      <c r="BV87" s="251"/>
      <c r="BW87" s="251"/>
      <c r="BX87" s="251"/>
      <c r="BY87" s="251"/>
      <c r="BZ87" s="251"/>
      <c r="CA87" s="251"/>
      <c r="CB87" s="251"/>
      <c r="CC87" s="251"/>
      <c r="CD87" s="251"/>
      <c r="CE87" s="251"/>
      <c r="CF87" s="251"/>
      <c r="CG87" s="251"/>
      <c r="CH87" s="251"/>
      <c r="CI87" s="251"/>
      <c r="CJ87" s="251"/>
      <c r="CK87" s="251"/>
      <c r="CL87" s="251"/>
      <c r="CM87" s="251"/>
      <c r="CN87" s="251"/>
      <c r="CO87" s="251"/>
      <c r="CP87" s="251"/>
      <c r="CQ87" s="251"/>
      <c r="CR87" s="251"/>
      <c r="CS87" s="251"/>
      <c r="CT87" s="251"/>
      <c r="CU87" s="251"/>
      <c r="CV87" s="251"/>
      <c r="CW87" s="251"/>
      <c r="CX87" s="251"/>
      <c r="CY87" s="251"/>
      <c r="CZ87" s="251"/>
      <c r="DA87" s="251"/>
      <c r="DB87" s="251"/>
      <c r="DC87" s="251"/>
      <c r="DD87" s="251"/>
      <c r="DE87" s="251"/>
      <c r="DF87" s="251"/>
      <c r="DG87" s="251"/>
      <c r="DH87" s="251"/>
      <c r="DI87" s="251"/>
      <c r="DJ87" s="251"/>
      <c r="DK87" s="251"/>
      <c r="DL87" s="251"/>
      <c r="DM87" s="251"/>
      <c r="DN87" s="251"/>
      <c r="DO87" s="251"/>
      <c r="DP87" s="251"/>
      <c r="DQ87" s="251"/>
      <c r="DR87" s="251"/>
      <c r="DS87" s="251"/>
      <c r="DT87" s="251"/>
      <c r="DU87" s="251"/>
      <c r="DV87" s="251"/>
      <c r="DW87" s="251"/>
      <c r="DX87" s="251"/>
      <c r="DY87" s="251"/>
      <c r="DZ87" s="251"/>
      <c r="EA87" s="251"/>
      <c r="EB87" s="251"/>
      <c r="EC87" s="251"/>
      <c r="ED87" s="251"/>
      <c r="EE87" s="251"/>
      <c r="EF87" s="251"/>
      <c r="EG87" s="251"/>
      <c r="EH87" s="251"/>
      <c r="EI87" s="251"/>
      <c r="EJ87" s="251"/>
      <c r="EK87" s="251"/>
      <c r="EL87" s="251"/>
      <c r="EM87" s="251"/>
      <c r="EN87" s="251"/>
      <c r="EO87" s="251"/>
      <c r="EP87" s="251"/>
      <c r="EQ87" s="251"/>
      <c r="ER87" s="251"/>
      <c r="ES87" s="251"/>
      <c r="ET87" s="251"/>
      <c r="EU87" s="251"/>
      <c r="EV87" s="251"/>
      <c r="EW87" s="251"/>
      <c r="EX87" s="251"/>
      <c r="EY87" s="251"/>
      <c r="EZ87" s="251"/>
      <c r="FA87" s="251"/>
      <c r="FB87" s="251"/>
      <c r="FC87" s="251"/>
      <c r="FD87" s="251"/>
      <c r="FE87" s="251"/>
      <c r="FF87" s="251"/>
      <c r="FG87" s="251"/>
      <c r="FH87" s="251"/>
      <c r="FI87" s="251"/>
      <c r="FJ87" s="251"/>
      <c r="FK87" s="251"/>
      <c r="FL87" s="251"/>
      <c r="FM87" s="251"/>
      <c r="FN87" s="251"/>
      <c r="FO87" s="251"/>
      <c r="FP87" s="251"/>
      <c r="FQ87" s="251"/>
      <c r="FR87" s="251"/>
      <c r="FS87" s="251"/>
      <c r="FT87" s="251"/>
      <c r="FU87" s="251"/>
      <c r="FV87" s="251"/>
      <c r="FW87" s="251"/>
      <c r="FX87" s="251"/>
      <c r="FY87" s="251"/>
      <c r="FZ87" s="251"/>
      <c r="GA87" s="251"/>
      <c r="GB87" s="251"/>
      <c r="GC87" s="251"/>
      <c r="GD87" s="251"/>
      <c r="GE87" s="251"/>
      <c r="GF87" s="251"/>
      <c r="GG87" s="251"/>
      <c r="GH87" s="251"/>
      <c r="GI87" s="251"/>
      <c r="GJ87" s="251"/>
      <c r="GK87" s="251"/>
      <c r="GL87" s="251"/>
      <c r="GM87" s="251"/>
      <c r="GN87" s="251"/>
      <c r="GO87" s="251"/>
      <c r="GP87" s="251"/>
      <c r="GQ87" s="251"/>
      <c r="GR87" s="251"/>
      <c r="GS87" s="251"/>
      <c r="GT87" s="251"/>
      <c r="GU87" s="251"/>
      <c r="GV87" s="251"/>
      <c r="GW87" s="251"/>
      <c r="GX87" s="251"/>
      <c r="GY87" s="251"/>
      <c r="GZ87" s="251"/>
      <c r="HA87" s="251"/>
      <c r="HB87" s="251"/>
      <c r="HC87" s="251"/>
      <c r="HD87" s="251"/>
      <c r="HE87" s="251"/>
      <c r="HF87" s="251"/>
      <c r="HG87" s="251"/>
      <c r="HH87" s="251"/>
      <c r="HI87" s="251"/>
      <c r="HJ87" s="251"/>
      <c r="HK87" s="251"/>
      <c r="HL87" s="251"/>
      <c r="HM87" s="251"/>
      <c r="HN87" s="251"/>
      <c r="HO87" s="251"/>
      <c r="HP87" s="251"/>
      <c r="HQ87" s="251"/>
      <c r="HR87" s="251"/>
      <c r="HS87" s="251"/>
      <c r="HT87" s="251"/>
      <c r="HU87" s="251"/>
      <c r="HV87" s="251"/>
      <c r="HW87" s="251"/>
      <c r="HX87" s="251"/>
      <c r="HY87" s="251"/>
      <c r="HZ87" s="251"/>
      <c r="IA87" s="251"/>
      <c r="IB87" s="251"/>
      <c r="IC87" s="251"/>
      <c r="ID87" s="251"/>
      <c r="IE87" s="251"/>
      <c r="IF87" s="251"/>
      <c r="IG87" s="251"/>
      <c r="IH87" s="251"/>
      <c r="II87" s="251"/>
      <c r="IJ87" s="251"/>
      <c r="IK87" s="251"/>
      <c r="IL87" s="251"/>
      <c r="IM87" s="251"/>
      <c r="IN87" s="251"/>
    </row>
    <row r="88" spans="1:248" s="228" customFormat="1" ht="56.25">
      <c r="A88" s="482" t="s">
        <v>129</v>
      </c>
      <c r="B88" s="483" t="s">
        <v>122</v>
      </c>
      <c r="C88" s="483" t="s">
        <v>144</v>
      </c>
      <c r="D88" s="562" t="s">
        <v>340</v>
      </c>
      <c r="E88" s="7" t="s">
        <v>338</v>
      </c>
      <c r="F88" s="483" t="s">
        <v>124</v>
      </c>
      <c r="G88" s="484">
        <v>6.2</v>
      </c>
      <c r="H88" s="9"/>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c r="BO88" s="251"/>
      <c r="BP88" s="251"/>
      <c r="BQ88" s="251"/>
      <c r="BR88" s="251"/>
      <c r="BS88" s="251"/>
      <c r="BT88" s="251"/>
      <c r="BU88" s="251"/>
      <c r="BV88" s="251"/>
      <c r="BW88" s="251"/>
      <c r="BX88" s="251"/>
      <c r="BY88" s="251"/>
      <c r="BZ88" s="251"/>
      <c r="CA88" s="251"/>
      <c r="CB88" s="251"/>
      <c r="CC88" s="251"/>
      <c r="CD88" s="251"/>
      <c r="CE88" s="251"/>
      <c r="CF88" s="251"/>
      <c r="CG88" s="251"/>
      <c r="CH88" s="251"/>
      <c r="CI88" s="251"/>
      <c r="CJ88" s="251"/>
      <c r="CK88" s="251"/>
      <c r="CL88" s="251"/>
      <c r="CM88" s="251"/>
      <c r="CN88" s="251"/>
      <c r="CO88" s="251"/>
      <c r="CP88" s="251"/>
      <c r="CQ88" s="251"/>
      <c r="CR88" s="251"/>
      <c r="CS88" s="251"/>
      <c r="CT88" s="251"/>
      <c r="CU88" s="251"/>
      <c r="CV88" s="251"/>
      <c r="CW88" s="251"/>
      <c r="CX88" s="251"/>
      <c r="CY88" s="251"/>
      <c r="CZ88" s="251"/>
      <c r="DA88" s="251"/>
      <c r="DB88" s="251"/>
      <c r="DC88" s="251"/>
      <c r="DD88" s="251"/>
      <c r="DE88" s="251"/>
      <c r="DF88" s="251"/>
      <c r="DG88" s="251"/>
      <c r="DH88" s="251"/>
      <c r="DI88" s="251"/>
      <c r="DJ88" s="251"/>
      <c r="DK88" s="251"/>
      <c r="DL88" s="251"/>
      <c r="DM88" s="251"/>
      <c r="DN88" s="251"/>
      <c r="DO88" s="251"/>
      <c r="DP88" s="251"/>
      <c r="DQ88" s="251"/>
      <c r="DR88" s="251"/>
      <c r="DS88" s="251"/>
      <c r="DT88" s="251"/>
      <c r="DU88" s="251"/>
      <c r="DV88" s="251"/>
      <c r="DW88" s="251"/>
      <c r="DX88" s="251"/>
      <c r="DY88" s="251"/>
      <c r="DZ88" s="251"/>
      <c r="EA88" s="251"/>
      <c r="EB88" s="251"/>
      <c r="EC88" s="251"/>
      <c r="ED88" s="251"/>
      <c r="EE88" s="251"/>
      <c r="EF88" s="251"/>
      <c r="EG88" s="251"/>
      <c r="EH88" s="251"/>
      <c r="EI88" s="251"/>
      <c r="EJ88" s="251"/>
      <c r="EK88" s="251"/>
      <c r="EL88" s="251"/>
      <c r="EM88" s="251"/>
      <c r="EN88" s="251"/>
      <c r="EO88" s="251"/>
      <c r="EP88" s="251"/>
      <c r="EQ88" s="251"/>
      <c r="ER88" s="251"/>
      <c r="ES88" s="251"/>
      <c r="ET88" s="251"/>
      <c r="EU88" s="251"/>
      <c r="EV88" s="251"/>
      <c r="EW88" s="251"/>
      <c r="EX88" s="251"/>
      <c r="EY88" s="251"/>
      <c r="EZ88" s="251"/>
      <c r="FA88" s="251"/>
      <c r="FB88" s="251"/>
      <c r="FC88" s="251"/>
      <c r="FD88" s="251"/>
      <c r="FE88" s="251"/>
      <c r="FF88" s="251"/>
      <c r="FG88" s="251"/>
      <c r="FH88" s="251"/>
      <c r="FI88" s="251"/>
      <c r="FJ88" s="251"/>
      <c r="FK88" s="251"/>
      <c r="FL88" s="251"/>
      <c r="FM88" s="251"/>
      <c r="FN88" s="251"/>
      <c r="FO88" s="251"/>
      <c r="FP88" s="251"/>
      <c r="FQ88" s="251"/>
      <c r="FR88" s="251"/>
      <c r="FS88" s="251"/>
      <c r="FT88" s="251"/>
      <c r="FU88" s="251"/>
      <c r="FV88" s="251"/>
      <c r="FW88" s="251"/>
      <c r="FX88" s="251"/>
      <c r="FY88" s="251"/>
      <c r="FZ88" s="251"/>
      <c r="GA88" s="251"/>
      <c r="GB88" s="251"/>
      <c r="GC88" s="251"/>
      <c r="GD88" s="251"/>
      <c r="GE88" s="251"/>
      <c r="GF88" s="251"/>
      <c r="GG88" s="251"/>
      <c r="GH88" s="251"/>
      <c r="GI88" s="251"/>
      <c r="GJ88" s="251"/>
      <c r="GK88" s="251"/>
      <c r="GL88" s="251"/>
      <c r="GM88" s="251"/>
      <c r="GN88" s="251"/>
      <c r="GO88" s="251"/>
      <c r="GP88" s="251"/>
      <c r="GQ88" s="251"/>
      <c r="GR88" s="251"/>
      <c r="GS88" s="251"/>
      <c r="GT88" s="251"/>
      <c r="GU88" s="251"/>
      <c r="GV88" s="251"/>
      <c r="GW88" s="251"/>
      <c r="GX88" s="251"/>
      <c r="GY88" s="251"/>
      <c r="GZ88" s="251"/>
      <c r="HA88" s="251"/>
      <c r="HB88" s="251"/>
      <c r="HC88" s="251"/>
      <c r="HD88" s="251"/>
      <c r="HE88" s="251"/>
      <c r="HF88" s="251"/>
      <c r="HG88" s="251"/>
      <c r="HH88" s="251"/>
      <c r="HI88" s="251"/>
      <c r="HJ88" s="251"/>
      <c r="HK88" s="251"/>
      <c r="HL88" s="251"/>
      <c r="HM88" s="251"/>
      <c r="HN88" s="251"/>
      <c r="HO88" s="251"/>
      <c r="HP88" s="251"/>
      <c r="HQ88" s="251"/>
      <c r="HR88" s="251"/>
      <c r="HS88" s="251"/>
      <c r="HT88" s="251"/>
      <c r="HU88" s="251"/>
      <c r="HV88" s="251"/>
      <c r="HW88" s="251"/>
      <c r="HX88" s="251"/>
      <c r="HY88" s="251"/>
      <c r="HZ88" s="251"/>
      <c r="IA88" s="251"/>
      <c r="IB88" s="251"/>
      <c r="IC88" s="251"/>
      <c r="ID88" s="251"/>
      <c r="IE88" s="251"/>
      <c r="IF88" s="251"/>
      <c r="IG88" s="251"/>
      <c r="IH88" s="251"/>
      <c r="II88" s="251"/>
      <c r="IJ88" s="251"/>
      <c r="IK88" s="251"/>
      <c r="IL88" s="251"/>
      <c r="IM88" s="251"/>
      <c r="IN88" s="251"/>
    </row>
    <row r="89" spans="1:248" s="228" customFormat="1" ht="75">
      <c r="A89" s="81" t="s">
        <v>356</v>
      </c>
      <c r="B89" s="110" t="s">
        <v>128</v>
      </c>
      <c r="C89" s="249"/>
      <c r="D89" s="398" t="s">
        <v>357</v>
      </c>
      <c r="E89" s="175" t="s">
        <v>189</v>
      </c>
      <c r="F89" s="250"/>
      <c r="G89" s="457">
        <f>+G90+G93</f>
        <v>1474.541</v>
      </c>
      <c r="H89" s="9"/>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251"/>
      <c r="BO89" s="251"/>
      <c r="BP89" s="251"/>
      <c r="BQ89" s="251"/>
      <c r="BR89" s="251"/>
      <c r="BS89" s="251"/>
      <c r="BT89" s="251"/>
      <c r="BU89" s="251"/>
      <c r="BV89" s="251"/>
      <c r="BW89" s="251"/>
      <c r="BX89" s="251"/>
      <c r="BY89" s="251"/>
      <c r="BZ89" s="251"/>
      <c r="CA89" s="251"/>
      <c r="CB89" s="251"/>
      <c r="CC89" s="251"/>
      <c r="CD89" s="251"/>
      <c r="CE89" s="251"/>
      <c r="CF89" s="251"/>
      <c r="CG89" s="251"/>
      <c r="CH89" s="251"/>
      <c r="CI89" s="251"/>
      <c r="CJ89" s="251"/>
      <c r="CK89" s="251"/>
      <c r="CL89" s="251"/>
      <c r="CM89" s="251"/>
      <c r="CN89" s="251"/>
      <c r="CO89" s="251"/>
      <c r="CP89" s="251"/>
      <c r="CQ89" s="251"/>
      <c r="CR89" s="251"/>
      <c r="CS89" s="251"/>
      <c r="CT89" s="251"/>
      <c r="CU89" s="251"/>
      <c r="CV89" s="251"/>
      <c r="CW89" s="251"/>
      <c r="CX89" s="251"/>
      <c r="CY89" s="251"/>
      <c r="CZ89" s="251"/>
      <c r="DA89" s="251"/>
      <c r="DB89" s="251"/>
      <c r="DC89" s="251"/>
      <c r="DD89" s="251"/>
      <c r="DE89" s="251"/>
      <c r="DF89" s="251"/>
      <c r="DG89" s="251"/>
      <c r="DH89" s="251"/>
      <c r="DI89" s="251"/>
      <c r="DJ89" s="251"/>
      <c r="DK89" s="251"/>
      <c r="DL89" s="251"/>
      <c r="DM89" s="251"/>
      <c r="DN89" s="251"/>
      <c r="DO89" s="251"/>
      <c r="DP89" s="251"/>
      <c r="DQ89" s="251"/>
      <c r="DR89" s="251"/>
      <c r="DS89" s="251"/>
      <c r="DT89" s="251"/>
      <c r="DU89" s="251"/>
      <c r="DV89" s="251"/>
      <c r="DW89" s="251"/>
      <c r="DX89" s="251"/>
      <c r="DY89" s="251"/>
      <c r="DZ89" s="251"/>
      <c r="EA89" s="251"/>
      <c r="EB89" s="251"/>
      <c r="EC89" s="251"/>
      <c r="ED89" s="251"/>
      <c r="EE89" s="251"/>
      <c r="EF89" s="251"/>
      <c r="EG89" s="251"/>
      <c r="EH89" s="251"/>
      <c r="EI89" s="251"/>
      <c r="EJ89" s="251"/>
      <c r="EK89" s="251"/>
      <c r="EL89" s="251"/>
      <c r="EM89" s="251"/>
      <c r="EN89" s="251"/>
      <c r="EO89" s="251"/>
      <c r="EP89" s="251"/>
      <c r="EQ89" s="251"/>
      <c r="ER89" s="251"/>
      <c r="ES89" s="251"/>
      <c r="ET89" s="251"/>
      <c r="EU89" s="251"/>
      <c r="EV89" s="251"/>
      <c r="EW89" s="251"/>
      <c r="EX89" s="251"/>
      <c r="EY89" s="251"/>
      <c r="EZ89" s="251"/>
      <c r="FA89" s="251"/>
      <c r="FB89" s="251"/>
      <c r="FC89" s="251"/>
      <c r="FD89" s="251"/>
      <c r="FE89" s="251"/>
      <c r="FF89" s="251"/>
      <c r="FG89" s="251"/>
      <c r="FH89" s="251"/>
      <c r="FI89" s="251"/>
      <c r="FJ89" s="251"/>
      <c r="FK89" s="251"/>
      <c r="FL89" s="251"/>
      <c r="FM89" s="251"/>
      <c r="FN89" s="251"/>
      <c r="FO89" s="251"/>
      <c r="FP89" s="251"/>
      <c r="FQ89" s="251"/>
      <c r="FR89" s="251"/>
      <c r="FS89" s="251"/>
      <c r="FT89" s="251"/>
      <c r="FU89" s="251"/>
      <c r="FV89" s="251"/>
      <c r="FW89" s="251"/>
      <c r="FX89" s="251"/>
      <c r="FY89" s="251"/>
      <c r="FZ89" s="251"/>
      <c r="GA89" s="251"/>
      <c r="GB89" s="251"/>
      <c r="GC89" s="251"/>
      <c r="GD89" s="251"/>
      <c r="GE89" s="251"/>
      <c r="GF89" s="251"/>
      <c r="GG89" s="251"/>
      <c r="GH89" s="251"/>
      <c r="GI89" s="251"/>
      <c r="GJ89" s="251"/>
      <c r="GK89" s="251"/>
      <c r="GL89" s="251"/>
      <c r="GM89" s="251"/>
      <c r="GN89" s="251"/>
      <c r="GO89" s="251"/>
      <c r="GP89" s="251"/>
      <c r="GQ89" s="251"/>
      <c r="GR89" s="251"/>
      <c r="GS89" s="251"/>
      <c r="GT89" s="251"/>
      <c r="GU89" s="251"/>
      <c r="GV89" s="251"/>
      <c r="GW89" s="251"/>
      <c r="GX89" s="251"/>
      <c r="GY89" s="251"/>
      <c r="GZ89" s="251"/>
      <c r="HA89" s="251"/>
      <c r="HB89" s="251"/>
      <c r="HC89" s="251"/>
      <c r="HD89" s="251"/>
      <c r="HE89" s="251"/>
      <c r="HF89" s="251"/>
      <c r="HG89" s="251"/>
      <c r="HH89" s="251"/>
      <c r="HI89" s="251"/>
      <c r="HJ89" s="251"/>
      <c r="HK89" s="251"/>
      <c r="HL89" s="251"/>
      <c r="HM89" s="251"/>
      <c r="HN89" s="251"/>
      <c r="HO89" s="251"/>
      <c r="HP89" s="251"/>
      <c r="HQ89" s="251"/>
      <c r="HR89" s="251"/>
      <c r="HS89" s="251"/>
      <c r="HT89" s="251"/>
      <c r="HU89" s="251"/>
      <c r="HV89" s="251"/>
      <c r="HW89" s="251"/>
      <c r="HX89" s="251"/>
      <c r="HY89" s="251"/>
      <c r="HZ89" s="251"/>
      <c r="IA89" s="251"/>
      <c r="IB89" s="251"/>
      <c r="IC89" s="251"/>
      <c r="ID89" s="251"/>
      <c r="IE89" s="251"/>
      <c r="IF89" s="251"/>
      <c r="IG89" s="251"/>
      <c r="IH89" s="251"/>
      <c r="II89" s="251"/>
      <c r="IJ89" s="251"/>
      <c r="IK89" s="251"/>
      <c r="IL89" s="251"/>
      <c r="IM89" s="251"/>
      <c r="IN89" s="251"/>
    </row>
    <row r="90" spans="1:8" s="152" customFormat="1" ht="75">
      <c r="A90" s="63" t="s">
        <v>366</v>
      </c>
      <c r="B90" s="102" t="s">
        <v>128</v>
      </c>
      <c r="C90" s="252" t="s">
        <v>337</v>
      </c>
      <c r="D90" s="568" t="s">
        <v>363</v>
      </c>
      <c r="E90" s="246" t="s">
        <v>189</v>
      </c>
      <c r="F90" s="253"/>
      <c r="G90" s="462">
        <f>+G91</f>
        <v>1456.241</v>
      </c>
      <c r="H90" s="105"/>
    </row>
    <row r="91" spans="1:8" s="152" customFormat="1" ht="131.25">
      <c r="A91" s="182" t="s">
        <v>367</v>
      </c>
      <c r="B91" s="254" t="s">
        <v>128</v>
      </c>
      <c r="C91" s="255" t="s">
        <v>337</v>
      </c>
      <c r="D91" s="69" t="s">
        <v>363</v>
      </c>
      <c r="E91" s="71">
        <v>1424</v>
      </c>
      <c r="F91" s="256"/>
      <c r="G91" s="463">
        <f>G92</f>
        <v>1456.241</v>
      </c>
      <c r="H91" s="105"/>
    </row>
    <row r="92" spans="1:8" s="152" customFormat="1" ht="18.75">
      <c r="A92" s="257" t="s">
        <v>130</v>
      </c>
      <c r="B92" s="20" t="s">
        <v>128</v>
      </c>
      <c r="C92" s="20" t="s">
        <v>337</v>
      </c>
      <c r="D92" s="582" t="s">
        <v>363</v>
      </c>
      <c r="E92" s="391">
        <v>1424</v>
      </c>
      <c r="F92" s="20" t="s">
        <v>131</v>
      </c>
      <c r="G92" s="461">
        <f>прил7!G126</f>
        <v>1456.241</v>
      </c>
      <c r="H92" s="105"/>
    </row>
    <row r="93" spans="1:248" s="228" customFormat="1" ht="93.75">
      <c r="A93" s="63" t="s">
        <v>359</v>
      </c>
      <c r="B93" s="102" t="s">
        <v>128</v>
      </c>
      <c r="C93" s="252" t="s">
        <v>164</v>
      </c>
      <c r="D93" s="568" t="s">
        <v>358</v>
      </c>
      <c r="E93" s="246" t="s">
        <v>189</v>
      </c>
      <c r="F93" s="102"/>
      <c r="G93" s="462">
        <f>+G96+G94</f>
        <v>18.3</v>
      </c>
      <c r="H93" s="9"/>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1"/>
      <c r="BQ93" s="251"/>
      <c r="BR93" s="251"/>
      <c r="BS93" s="251"/>
      <c r="BT93" s="251"/>
      <c r="BU93" s="251"/>
      <c r="BV93" s="251"/>
      <c r="BW93" s="251"/>
      <c r="BX93" s="251"/>
      <c r="BY93" s="251"/>
      <c r="BZ93" s="251"/>
      <c r="CA93" s="251"/>
      <c r="CB93" s="251"/>
      <c r="CC93" s="251"/>
      <c r="CD93" s="251"/>
      <c r="CE93" s="251"/>
      <c r="CF93" s="251"/>
      <c r="CG93" s="251"/>
      <c r="CH93" s="251"/>
      <c r="CI93" s="251"/>
      <c r="CJ93" s="251"/>
      <c r="CK93" s="251"/>
      <c r="CL93" s="251"/>
      <c r="CM93" s="251"/>
      <c r="CN93" s="251"/>
      <c r="CO93" s="251"/>
      <c r="CP93" s="251"/>
      <c r="CQ93" s="251"/>
      <c r="CR93" s="251"/>
      <c r="CS93" s="251"/>
      <c r="CT93" s="251"/>
      <c r="CU93" s="251"/>
      <c r="CV93" s="251"/>
      <c r="CW93" s="251"/>
      <c r="CX93" s="251"/>
      <c r="CY93" s="251"/>
      <c r="CZ93" s="251"/>
      <c r="DA93" s="251"/>
      <c r="DB93" s="251"/>
      <c r="DC93" s="251"/>
      <c r="DD93" s="251"/>
      <c r="DE93" s="251"/>
      <c r="DF93" s="251"/>
      <c r="DG93" s="251"/>
      <c r="DH93" s="251"/>
      <c r="DI93" s="251"/>
      <c r="DJ93" s="251"/>
      <c r="DK93" s="251"/>
      <c r="DL93" s="251"/>
      <c r="DM93" s="251"/>
      <c r="DN93" s="251"/>
      <c r="DO93" s="251"/>
      <c r="DP93" s="251"/>
      <c r="DQ93" s="251"/>
      <c r="DR93" s="251"/>
      <c r="DS93" s="251"/>
      <c r="DT93" s="251"/>
      <c r="DU93" s="251"/>
      <c r="DV93" s="251"/>
      <c r="DW93" s="251"/>
      <c r="DX93" s="251"/>
      <c r="DY93" s="251"/>
      <c r="DZ93" s="251"/>
      <c r="EA93" s="251"/>
      <c r="EB93" s="251"/>
      <c r="EC93" s="251"/>
      <c r="ED93" s="251"/>
      <c r="EE93" s="251"/>
      <c r="EF93" s="251"/>
      <c r="EG93" s="251"/>
      <c r="EH93" s="251"/>
      <c r="EI93" s="251"/>
      <c r="EJ93" s="251"/>
      <c r="EK93" s="251"/>
      <c r="EL93" s="251"/>
      <c r="EM93" s="251"/>
      <c r="EN93" s="251"/>
      <c r="EO93" s="251"/>
      <c r="EP93" s="251"/>
      <c r="EQ93" s="251"/>
      <c r="ER93" s="251"/>
      <c r="ES93" s="251"/>
      <c r="ET93" s="251"/>
      <c r="EU93" s="251"/>
      <c r="EV93" s="251"/>
      <c r="EW93" s="251"/>
      <c r="EX93" s="251"/>
      <c r="EY93" s="251"/>
      <c r="EZ93" s="251"/>
      <c r="FA93" s="251"/>
      <c r="FB93" s="251"/>
      <c r="FC93" s="251"/>
      <c r="FD93" s="251"/>
      <c r="FE93" s="251"/>
      <c r="FF93" s="251"/>
      <c r="FG93" s="251"/>
      <c r="FH93" s="251"/>
      <c r="FI93" s="251"/>
      <c r="FJ93" s="251"/>
      <c r="FK93" s="251"/>
      <c r="FL93" s="251"/>
      <c r="FM93" s="251"/>
      <c r="FN93" s="251"/>
      <c r="FO93" s="251"/>
      <c r="FP93" s="251"/>
      <c r="FQ93" s="251"/>
      <c r="FR93" s="251"/>
      <c r="FS93" s="251"/>
      <c r="FT93" s="251"/>
      <c r="FU93" s="251"/>
      <c r="FV93" s="251"/>
      <c r="FW93" s="251"/>
      <c r="FX93" s="251"/>
      <c r="FY93" s="251"/>
      <c r="FZ93" s="251"/>
      <c r="GA93" s="251"/>
      <c r="GB93" s="251"/>
      <c r="GC93" s="251"/>
      <c r="GD93" s="251"/>
      <c r="GE93" s="251"/>
      <c r="GF93" s="251"/>
      <c r="GG93" s="251"/>
      <c r="GH93" s="251"/>
      <c r="GI93" s="251"/>
      <c r="GJ93" s="251"/>
      <c r="GK93" s="251"/>
      <c r="GL93" s="251"/>
      <c r="GM93" s="251"/>
      <c r="GN93" s="251"/>
      <c r="GO93" s="251"/>
      <c r="GP93" s="251"/>
      <c r="GQ93" s="251"/>
      <c r="GR93" s="251"/>
      <c r="GS93" s="251"/>
      <c r="GT93" s="251"/>
      <c r="GU93" s="251"/>
      <c r="GV93" s="251"/>
      <c r="GW93" s="251"/>
      <c r="GX93" s="251"/>
      <c r="GY93" s="251"/>
      <c r="GZ93" s="251"/>
      <c r="HA93" s="251"/>
      <c r="HB93" s="251"/>
      <c r="HC93" s="251"/>
      <c r="HD93" s="251"/>
      <c r="HE93" s="251"/>
      <c r="HF93" s="251"/>
      <c r="HG93" s="251"/>
      <c r="HH93" s="251"/>
      <c r="HI93" s="251"/>
      <c r="HJ93" s="251"/>
      <c r="HK93" s="251"/>
      <c r="HL93" s="251"/>
      <c r="HM93" s="251"/>
      <c r="HN93" s="251"/>
      <c r="HO93" s="251"/>
      <c r="HP93" s="251"/>
      <c r="HQ93" s="251"/>
      <c r="HR93" s="251"/>
      <c r="HS93" s="251"/>
      <c r="HT93" s="251"/>
      <c r="HU93" s="251"/>
      <c r="HV93" s="251"/>
      <c r="HW93" s="251"/>
      <c r="HX93" s="251"/>
      <c r="HY93" s="251"/>
      <c r="HZ93" s="251"/>
      <c r="IA93" s="251"/>
      <c r="IB93" s="251"/>
      <c r="IC93" s="251"/>
      <c r="ID93" s="251"/>
      <c r="IE93" s="251"/>
      <c r="IF93" s="251"/>
      <c r="IG93" s="251"/>
      <c r="IH93" s="251"/>
      <c r="II93" s="251"/>
      <c r="IJ93" s="251"/>
      <c r="IK93" s="251"/>
      <c r="IL93" s="251"/>
      <c r="IM93" s="251"/>
      <c r="IN93" s="251"/>
    </row>
    <row r="94" spans="1:248" s="228" customFormat="1" ht="19.5" hidden="1">
      <c r="A94" s="182" t="s">
        <v>368</v>
      </c>
      <c r="B94" s="254" t="s">
        <v>128</v>
      </c>
      <c r="C94" s="255" t="s">
        <v>164</v>
      </c>
      <c r="D94" s="69" t="s">
        <v>358</v>
      </c>
      <c r="E94" s="71">
        <v>1426</v>
      </c>
      <c r="F94" s="256"/>
      <c r="G94" s="463">
        <f>G95</f>
        <v>0</v>
      </c>
      <c r="H94" s="9"/>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51"/>
      <c r="BS94" s="251"/>
      <c r="BT94" s="251"/>
      <c r="BU94" s="251"/>
      <c r="BV94" s="251"/>
      <c r="BW94" s="251"/>
      <c r="BX94" s="251"/>
      <c r="BY94" s="251"/>
      <c r="BZ94" s="251"/>
      <c r="CA94" s="251"/>
      <c r="CB94" s="251"/>
      <c r="CC94" s="251"/>
      <c r="CD94" s="251"/>
      <c r="CE94" s="251"/>
      <c r="CF94" s="251"/>
      <c r="CG94" s="251"/>
      <c r="CH94" s="251"/>
      <c r="CI94" s="251"/>
      <c r="CJ94" s="251"/>
      <c r="CK94" s="251"/>
      <c r="CL94" s="251"/>
      <c r="CM94" s="251"/>
      <c r="CN94" s="251"/>
      <c r="CO94" s="251"/>
      <c r="CP94" s="251"/>
      <c r="CQ94" s="251"/>
      <c r="CR94" s="251"/>
      <c r="CS94" s="251"/>
      <c r="CT94" s="251"/>
      <c r="CU94" s="251"/>
      <c r="CV94" s="251"/>
      <c r="CW94" s="251"/>
      <c r="CX94" s="251"/>
      <c r="CY94" s="251"/>
      <c r="CZ94" s="251"/>
      <c r="DA94" s="251"/>
      <c r="DB94" s="251"/>
      <c r="DC94" s="251"/>
      <c r="DD94" s="251"/>
      <c r="DE94" s="251"/>
      <c r="DF94" s="251"/>
      <c r="DG94" s="251"/>
      <c r="DH94" s="251"/>
      <c r="DI94" s="251"/>
      <c r="DJ94" s="251"/>
      <c r="DK94" s="251"/>
      <c r="DL94" s="251"/>
      <c r="DM94" s="251"/>
      <c r="DN94" s="251"/>
      <c r="DO94" s="251"/>
      <c r="DP94" s="251"/>
      <c r="DQ94" s="251"/>
      <c r="DR94" s="251"/>
      <c r="DS94" s="251"/>
      <c r="DT94" s="251"/>
      <c r="DU94" s="251"/>
      <c r="DV94" s="251"/>
      <c r="DW94" s="251"/>
      <c r="DX94" s="251"/>
      <c r="DY94" s="251"/>
      <c r="DZ94" s="251"/>
      <c r="EA94" s="251"/>
      <c r="EB94" s="251"/>
      <c r="EC94" s="251"/>
      <c r="ED94" s="251"/>
      <c r="EE94" s="251"/>
      <c r="EF94" s="251"/>
      <c r="EG94" s="251"/>
      <c r="EH94" s="251"/>
      <c r="EI94" s="251"/>
      <c r="EJ94" s="251"/>
      <c r="EK94" s="251"/>
      <c r="EL94" s="251"/>
      <c r="EM94" s="251"/>
      <c r="EN94" s="251"/>
      <c r="EO94" s="251"/>
      <c r="EP94" s="251"/>
      <c r="EQ94" s="251"/>
      <c r="ER94" s="251"/>
      <c r="ES94" s="251"/>
      <c r="ET94" s="251"/>
      <c r="EU94" s="251"/>
      <c r="EV94" s="251"/>
      <c r="EW94" s="251"/>
      <c r="EX94" s="251"/>
      <c r="EY94" s="251"/>
      <c r="EZ94" s="251"/>
      <c r="FA94" s="251"/>
      <c r="FB94" s="251"/>
      <c r="FC94" s="251"/>
      <c r="FD94" s="251"/>
      <c r="FE94" s="251"/>
      <c r="FF94" s="251"/>
      <c r="FG94" s="251"/>
      <c r="FH94" s="251"/>
      <c r="FI94" s="251"/>
      <c r="FJ94" s="251"/>
      <c r="FK94" s="251"/>
      <c r="FL94" s="251"/>
      <c r="FM94" s="251"/>
      <c r="FN94" s="251"/>
      <c r="FO94" s="251"/>
      <c r="FP94" s="251"/>
      <c r="FQ94" s="251"/>
      <c r="FR94" s="251"/>
      <c r="FS94" s="251"/>
      <c r="FT94" s="251"/>
      <c r="FU94" s="251"/>
      <c r="FV94" s="251"/>
      <c r="FW94" s="251"/>
      <c r="FX94" s="251"/>
      <c r="FY94" s="251"/>
      <c r="FZ94" s="251"/>
      <c r="GA94" s="251"/>
      <c r="GB94" s="251"/>
      <c r="GC94" s="251"/>
      <c r="GD94" s="251"/>
      <c r="GE94" s="251"/>
      <c r="GF94" s="251"/>
      <c r="GG94" s="251"/>
      <c r="GH94" s="251"/>
      <c r="GI94" s="251"/>
      <c r="GJ94" s="251"/>
      <c r="GK94" s="251"/>
      <c r="GL94" s="251"/>
      <c r="GM94" s="251"/>
      <c r="GN94" s="251"/>
      <c r="GO94" s="251"/>
      <c r="GP94" s="251"/>
      <c r="GQ94" s="251"/>
      <c r="GR94" s="251"/>
      <c r="GS94" s="251"/>
      <c r="GT94" s="251"/>
      <c r="GU94" s="251"/>
      <c r="GV94" s="251"/>
      <c r="GW94" s="251"/>
      <c r="GX94" s="251"/>
      <c r="GY94" s="251"/>
      <c r="GZ94" s="251"/>
      <c r="HA94" s="251"/>
      <c r="HB94" s="251"/>
      <c r="HC94" s="251"/>
      <c r="HD94" s="251"/>
      <c r="HE94" s="251"/>
      <c r="HF94" s="251"/>
      <c r="HG94" s="251"/>
      <c r="HH94" s="251"/>
      <c r="HI94" s="251"/>
      <c r="HJ94" s="251"/>
      <c r="HK94" s="251"/>
      <c r="HL94" s="251"/>
      <c r="HM94" s="251"/>
      <c r="HN94" s="251"/>
      <c r="HO94" s="251"/>
      <c r="HP94" s="251"/>
      <c r="HQ94" s="251"/>
      <c r="HR94" s="251"/>
      <c r="HS94" s="251"/>
      <c r="HT94" s="251"/>
      <c r="HU94" s="251"/>
      <c r="HV94" s="251"/>
      <c r="HW94" s="251"/>
      <c r="HX94" s="251"/>
      <c r="HY94" s="251"/>
      <c r="HZ94" s="251"/>
      <c r="IA94" s="251"/>
      <c r="IB94" s="251"/>
      <c r="IC94" s="251"/>
      <c r="ID94" s="251"/>
      <c r="IE94" s="251"/>
      <c r="IF94" s="251"/>
      <c r="IG94" s="251"/>
      <c r="IH94" s="251"/>
      <c r="II94" s="251"/>
      <c r="IJ94" s="251"/>
      <c r="IK94" s="251"/>
      <c r="IL94" s="251"/>
      <c r="IM94" s="251"/>
      <c r="IN94" s="251"/>
    </row>
    <row r="95" spans="1:248" s="228" customFormat="1" ht="19.5" hidden="1">
      <c r="A95" s="493" t="s">
        <v>130</v>
      </c>
      <c r="B95" s="20" t="s">
        <v>128</v>
      </c>
      <c r="C95" s="494" t="s">
        <v>164</v>
      </c>
      <c r="D95" s="581" t="s">
        <v>358</v>
      </c>
      <c r="E95" s="498">
        <v>1426</v>
      </c>
      <c r="F95" s="495" t="s">
        <v>131</v>
      </c>
      <c r="G95" s="461">
        <v>0</v>
      </c>
      <c r="H95" s="9"/>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1"/>
      <c r="AZ95" s="251"/>
      <c r="BA95" s="251"/>
      <c r="BB95" s="251"/>
      <c r="BC95" s="251"/>
      <c r="BD95" s="251"/>
      <c r="BE95" s="251"/>
      <c r="BF95" s="251"/>
      <c r="BG95" s="251"/>
      <c r="BH95" s="251"/>
      <c r="BI95" s="251"/>
      <c r="BJ95" s="251"/>
      <c r="BK95" s="251"/>
      <c r="BL95" s="251"/>
      <c r="BM95" s="251"/>
      <c r="BN95" s="251"/>
      <c r="BO95" s="251"/>
      <c r="BP95" s="251"/>
      <c r="BQ95" s="251"/>
      <c r="BR95" s="251"/>
      <c r="BS95" s="251"/>
      <c r="BT95" s="251"/>
      <c r="BU95" s="251"/>
      <c r="BV95" s="251"/>
      <c r="BW95" s="251"/>
      <c r="BX95" s="251"/>
      <c r="BY95" s="251"/>
      <c r="BZ95" s="251"/>
      <c r="CA95" s="251"/>
      <c r="CB95" s="251"/>
      <c r="CC95" s="251"/>
      <c r="CD95" s="251"/>
      <c r="CE95" s="251"/>
      <c r="CF95" s="251"/>
      <c r="CG95" s="251"/>
      <c r="CH95" s="251"/>
      <c r="CI95" s="251"/>
      <c r="CJ95" s="251"/>
      <c r="CK95" s="251"/>
      <c r="CL95" s="251"/>
      <c r="CM95" s="251"/>
      <c r="CN95" s="251"/>
      <c r="CO95" s="251"/>
      <c r="CP95" s="251"/>
      <c r="CQ95" s="251"/>
      <c r="CR95" s="251"/>
      <c r="CS95" s="251"/>
      <c r="CT95" s="251"/>
      <c r="CU95" s="251"/>
      <c r="CV95" s="251"/>
      <c r="CW95" s="251"/>
      <c r="CX95" s="251"/>
      <c r="CY95" s="251"/>
      <c r="CZ95" s="251"/>
      <c r="DA95" s="251"/>
      <c r="DB95" s="251"/>
      <c r="DC95" s="251"/>
      <c r="DD95" s="251"/>
      <c r="DE95" s="251"/>
      <c r="DF95" s="251"/>
      <c r="DG95" s="251"/>
      <c r="DH95" s="251"/>
      <c r="DI95" s="251"/>
      <c r="DJ95" s="251"/>
      <c r="DK95" s="251"/>
      <c r="DL95" s="251"/>
      <c r="DM95" s="251"/>
      <c r="DN95" s="251"/>
      <c r="DO95" s="251"/>
      <c r="DP95" s="251"/>
      <c r="DQ95" s="251"/>
      <c r="DR95" s="251"/>
      <c r="DS95" s="251"/>
      <c r="DT95" s="251"/>
      <c r="DU95" s="251"/>
      <c r="DV95" s="251"/>
      <c r="DW95" s="251"/>
      <c r="DX95" s="251"/>
      <c r="DY95" s="251"/>
      <c r="DZ95" s="251"/>
      <c r="EA95" s="251"/>
      <c r="EB95" s="251"/>
      <c r="EC95" s="251"/>
      <c r="ED95" s="251"/>
      <c r="EE95" s="251"/>
      <c r="EF95" s="251"/>
      <c r="EG95" s="251"/>
      <c r="EH95" s="251"/>
      <c r="EI95" s="251"/>
      <c r="EJ95" s="251"/>
      <c r="EK95" s="251"/>
      <c r="EL95" s="251"/>
      <c r="EM95" s="251"/>
      <c r="EN95" s="251"/>
      <c r="EO95" s="251"/>
      <c r="EP95" s="251"/>
      <c r="EQ95" s="251"/>
      <c r="ER95" s="251"/>
      <c r="ES95" s="251"/>
      <c r="ET95" s="251"/>
      <c r="EU95" s="251"/>
      <c r="EV95" s="251"/>
      <c r="EW95" s="251"/>
      <c r="EX95" s="251"/>
      <c r="EY95" s="251"/>
      <c r="EZ95" s="251"/>
      <c r="FA95" s="251"/>
      <c r="FB95" s="251"/>
      <c r="FC95" s="251"/>
      <c r="FD95" s="251"/>
      <c r="FE95" s="251"/>
      <c r="FF95" s="251"/>
      <c r="FG95" s="251"/>
      <c r="FH95" s="251"/>
      <c r="FI95" s="251"/>
      <c r="FJ95" s="251"/>
      <c r="FK95" s="251"/>
      <c r="FL95" s="251"/>
      <c r="FM95" s="251"/>
      <c r="FN95" s="251"/>
      <c r="FO95" s="251"/>
      <c r="FP95" s="251"/>
      <c r="FQ95" s="251"/>
      <c r="FR95" s="251"/>
      <c r="FS95" s="251"/>
      <c r="FT95" s="251"/>
      <c r="FU95" s="251"/>
      <c r="FV95" s="251"/>
      <c r="FW95" s="251"/>
      <c r="FX95" s="251"/>
      <c r="FY95" s="251"/>
      <c r="FZ95" s="251"/>
      <c r="GA95" s="251"/>
      <c r="GB95" s="251"/>
      <c r="GC95" s="251"/>
      <c r="GD95" s="251"/>
      <c r="GE95" s="251"/>
      <c r="GF95" s="251"/>
      <c r="GG95" s="251"/>
      <c r="GH95" s="251"/>
      <c r="GI95" s="251"/>
      <c r="GJ95" s="251"/>
      <c r="GK95" s="251"/>
      <c r="GL95" s="251"/>
      <c r="GM95" s="251"/>
      <c r="GN95" s="251"/>
      <c r="GO95" s="251"/>
      <c r="GP95" s="251"/>
      <c r="GQ95" s="251"/>
      <c r="GR95" s="251"/>
      <c r="GS95" s="251"/>
      <c r="GT95" s="251"/>
      <c r="GU95" s="251"/>
      <c r="GV95" s="251"/>
      <c r="GW95" s="251"/>
      <c r="GX95" s="251"/>
      <c r="GY95" s="251"/>
      <c r="GZ95" s="251"/>
      <c r="HA95" s="251"/>
      <c r="HB95" s="251"/>
      <c r="HC95" s="251"/>
      <c r="HD95" s="251"/>
      <c r="HE95" s="251"/>
      <c r="HF95" s="251"/>
      <c r="HG95" s="251"/>
      <c r="HH95" s="251"/>
      <c r="HI95" s="251"/>
      <c r="HJ95" s="251"/>
      <c r="HK95" s="251"/>
      <c r="HL95" s="251"/>
      <c r="HM95" s="251"/>
      <c r="HN95" s="251"/>
      <c r="HO95" s="251"/>
      <c r="HP95" s="251"/>
      <c r="HQ95" s="251"/>
      <c r="HR95" s="251"/>
      <c r="HS95" s="251"/>
      <c r="HT95" s="251"/>
      <c r="HU95" s="251"/>
      <c r="HV95" s="251"/>
      <c r="HW95" s="251"/>
      <c r="HX95" s="251"/>
      <c r="HY95" s="251"/>
      <c r="HZ95" s="251"/>
      <c r="IA95" s="251"/>
      <c r="IB95" s="251"/>
      <c r="IC95" s="251"/>
      <c r="ID95" s="251"/>
      <c r="IE95" s="251"/>
      <c r="IF95" s="251"/>
      <c r="IG95" s="251"/>
      <c r="IH95" s="251"/>
      <c r="II95" s="251"/>
      <c r="IJ95" s="251"/>
      <c r="IK95" s="251"/>
      <c r="IL95" s="251"/>
      <c r="IM95" s="251"/>
      <c r="IN95" s="251"/>
    </row>
    <row r="96" spans="1:248" s="228" customFormat="1" ht="56.25">
      <c r="A96" s="182" t="s">
        <v>361</v>
      </c>
      <c r="B96" s="254" t="s">
        <v>128</v>
      </c>
      <c r="C96" s="255" t="s">
        <v>164</v>
      </c>
      <c r="D96" s="69" t="s">
        <v>358</v>
      </c>
      <c r="E96" s="71">
        <v>1485</v>
      </c>
      <c r="F96" s="256"/>
      <c r="G96" s="463">
        <f>G97</f>
        <v>18.3</v>
      </c>
      <c r="H96" s="9"/>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1"/>
      <c r="AZ96" s="251"/>
      <c r="BA96" s="251"/>
      <c r="BB96" s="251"/>
      <c r="BC96" s="251"/>
      <c r="BD96" s="251"/>
      <c r="BE96" s="251"/>
      <c r="BF96" s="251"/>
      <c r="BG96" s="251"/>
      <c r="BH96" s="251"/>
      <c r="BI96" s="251"/>
      <c r="BJ96" s="251"/>
      <c r="BK96" s="251"/>
      <c r="BL96" s="251"/>
      <c r="BM96" s="251"/>
      <c r="BN96" s="251"/>
      <c r="BO96" s="251"/>
      <c r="BP96" s="251"/>
      <c r="BQ96" s="251"/>
      <c r="BR96" s="251"/>
      <c r="BS96" s="251"/>
      <c r="BT96" s="251"/>
      <c r="BU96" s="251"/>
      <c r="BV96" s="251"/>
      <c r="BW96" s="251"/>
      <c r="BX96" s="251"/>
      <c r="BY96" s="251"/>
      <c r="BZ96" s="251"/>
      <c r="CA96" s="251"/>
      <c r="CB96" s="251"/>
      <c r="CC96" s="251"/>
      <c r="CD96" s="251"/>
      <c r="CE96" s="251"/>
      <c r="CF96" s="251"/>
      <c r="CG96" s="251"/>
      <c r="CH96" s="251"/>
      <c r="CI96" s="251"/>
      <c r="CJ96" s="251"/>
      <c r="CK96" s="251"/>
      <c r="CL96" s="251"/>
      <c r="CM96" s="251"/>
      <c r="CN96" s="251"/>
      <c r="CO96" s="251"/>
      <c r="CP96" s="251"/>
      <c r="CQ96" s="251"/>
      <c r="CR96" s="251"/>
      <c r="CS96" s="251"/>
      <c r="CT96" s="251"/>
      <c r="CU96" s="251"/>
      <c r="CV96" s="251"/>
      <c r="CW96" s="251"/>
      <c r="CX96" s="251"/>
      <c r="CY96" s="251"/>
      <c r="CZ96" s="251"/>
      <c r="DA96" s="251"/>
      <c r="DB96" s="251"/>
      <c r="DC96" s="251"/>
      <c r="DD96" s="251"/>
      <c r="DE96" s="251"/>
      <c r="DF96" s="251"/>
      <c r="DG96" s="251"/>
      <c r="DH96" s="251"/>
      <c r="DI96" s="251"/>
      <c r="DJ96" s="251"/>
      <c r="DK96" s="251"/>
      <c r="DL96" s="251"/>
      <c r="DM96" s="251"/>
      <c r="DN96" s="251"/>
      <c r="DO96" s="251"/>
      <c r="DP96" s="251"/>
      <c r="DQ96" s="251"/>
      <c r="DR96" s="251"/>
      <c r="DS96" s="251"/>
      <c r="DT96" s="251"/>
      <c r="DU96" s="251"/>
      <c r="DV96" s="251"/>
      <c r="DW96" s="251"/>
      <c r="DX96" s="251"/>
      <c r="DY96" s="251"/>
      <c r="DZ96" s="251"/>
      <c r="EA96" s="251"/>
      <c r="EB96" s="251"/>
      <c r="EC96" s="251"/>
      <c r="ED96" s="251"/>
      <c r="EE96" s="251"/>
      <c r="EF96" s="251"/>
      <c r="EG96" s="251"/>
      <c r="EH96" s="251"/>
      <c r="EI96" s="251"/>
      <c r="EJ96" s="251"/>
      <c r="EK96" s="251"/>
      <c r="EL96" s="251"/>
      <c r="EM96" s="251"/>
      <c r="EN96" s="251"/>
      <c r="EO96" s="251"/>
      <c r="EP96" s="251"/>
      <c r="EQ96" s="251"/>
      <c r="ER96" s="251"/>
      <c r="ES96" s="251"/>
      <c r="ET96" s="251"/>
      <c r="EU96" s="251"/>
      <c r="EV96" s="251"/>
      <c r="EW96" s="251"/>
      <c r="EX96" s="251"/>
      <c r="EY96" s="251"/>
      <c r="EZ96" s="251"/>
      <c r="FA96" s="251"/>
      <c r="FB96" s="251"/>
      <c r="FC96" s="251"/>
      <c r="FD96" s="251"/>
      <c r="FE96" s="251"/>
      <c r="FF96" s="251"/>
      <c r="FG96" s="251"/>
      <c r="FH96" s="251"/>
      <c r="FI96" s="251"/>
      <c r="FJ96" s="251"/>
      <c r="FK96" s="251"/>
      <c r="FL96" s="251"/>
      <c r="FM96" s="251"/>
      <c r="FN96" s="251"/>
      <c r="FO96" s="251"/>
      <c r="FP96" s="251"/>
      <c r="FQ96" s="251"/>
      <c r="FR96" s="251"/>
      <c r="FS96" s="251"/>
      <c r="FT96" s="251"/>
      <c r="FU96" s="251"/>
      <c r="FV96" s="251"/>
      <c r="FW96" s="251"/>
      <c r="FX96" s="251"/>
      <c r="FY96" s="251"/>
      <c r="FZ96" s="251"/>
      <c r="GA96" s="251"/>
      <c r="GB96" s="251"/>
      <c r="GC96" s="251"/>
      <c r="GD96" s="251"/>
      <c r="GE96" s="251"/>
      <c r="GF96" s="251"/>
      <c r="GG96" s="251"/>
      <c r="GH96" s="251"/>
      <c r="GI96" s="251"/>
      <c r="GJ96" s="251"/>
      <c r="GK96" s="251"/>
      <c r="GL96" s="251"/>
      <c r="GM96" s="251"/>
      <c r="GN96" s="251"/>
      <c r="GO96" s="251"/>
      <c r="GP96" s="251"/>
      <c r="GQ96" s="251"/>
      <c r="GR96" s="251"/>
      <c r="GS96" s="251"/>
      <c r="GT96" s="251"/>
      <c r="GU96" s="251"/>
      <c r="GV96" s="251"/>
      <c r="GW96" s="251"/>
      <c r="GX96" s="251"/>
      <c r="GY96" s="251"/>
      <c r="GZ96" s="251"/>
      <c r="HA96" s="251"/>
      <c r="HB96" s="251"/>
      <c r="HC96" s="251"/>
      <c r="HD96" s="251"/>
      <c r="HE96" s="251"/>
      <c r="HF96" s="251"/>
      <c r="HG96" s="251"/>
      <c r="HH96" s="251"/>
      <c r="HI96" s="251"/>
      <c r="HJ96" s="251"/>
      <c r="HK96" s="251"/>
      <c r="HL96" s="251"/>
      <c r="HM96" s="251"/>
      <c r="HN96" s="251"/>
      <c r="HO96" s="251"/>
      <c r="HP96" s="251"/>
      <c r="HQ96" s="251"/>
      <c r="HR96" s="251"/>
      <c r="HS96" s="251"/>
      <c r="HT96" s="251"/>
      <c r="HU96" s="251"/>
      <c r="HV96" s="251"/>
      <c r="HW96" s="251"/>
      <c r="HX96" s="251"/>
      <c r="HY96" s="251"/>
      <c r="HZ96" s="251"/>
      <c r="IA96" s="251"/>
      <c r="IB96" s="251"/>
      <c r="IC96" s="251"/>
      <c r="ID96" s="251"/>
      <c r="IE96" s="251"/>
      <c r="IF96" s="251"/>
      <c r="IG96" s="251"/>
      <c r="IH96" s="251"/>
      <c r="II96" s="251"/>
      <c r="IJ96" s="251"/>
      <c r="IK96" s="251"/>
      <c r="IL96" s="251"/>
      <c r="IM96" s="251"/>
      <c r="IN96" s="251"/>
    </row>
    <row r="97" spans="1:248" s="228" customFormat="1" ht="56.25">
      <c r="A97" s="496" t="s">
        <v>129</v>
      </c>
      <c r="B97" s="20" t="s">
        <v>128</v>
      </c>
      <c r="C97" s="20" t="s">
        <v>164</v>
      </c>
      <c r="D97" s="582" t="s">
        <v>358</v>
      </c>
      <c r="E97" s="391">
        <v>1485</v>
      </c>
      <c r="F97" s="20" t="s">
        <v>124</v>
      </c>
      <c r="G97" s="461">
        <v>18.3</v>
      </c>
      <c r="H97" s="9"/>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1"/>
      <c r="AZ97" s="251"/>
      <c r="BA97" s="251"/>
      <c r="BB97" s="251"/>
      <c r="BC97" s="251"/>
      <c r="BD97" s="251"/>
      <c r="BE97" s="251"/>
      <c r="BF97" s="251"/>
      <c r="BG97" s="251"/>
      <c r="BH97" s="251"/>
      <c r="BI97" s="251"/>
      <c r="BJ97" s="251"/>
      <c r="BK97" s="251"/>
      <c r="BL97" s="251"/>
      <c r="BM97" s="251"/>
      <c r="BN97" s="251"/>
      <c r="BO97" s="251"/>
      <c r="BP97" s="251"/>
      <c r="BQ97" s="251"/>
      <c r="BR97" s="251"/>
      <c r="BS97" s="251"/>
      <c r="BT97" s="251"/>
      <c r="BU97" s="251"/>
      <c r="BV97" s="251"/>
      <c r="BW97" s="251"/>
      <c r="BX97" s="251"/>
      <c r="BY97" s="251"/>
      <c r="BZ97" s="251"/>
      <c r="CA97" s="251"/>
      <c r="CB97" s="251"/>
      <c r="CC97" s="251"/>
      <c r="CD97" s="251"/>
      <c r="CE97" s="251"/>
      <c r="CF97" s="251"/>
      <c r="CG97" s="251"/>
      <c r="CH97" s="251"/>
      <c r="CI97" s="251"/>
      <c r="CJ97" s="251"/>
      <c r="CK97" s="251"/>
      <c r="CL97" s="251"/>
      <c r="CM97" s="251"/>
      <c r="CN97" s="251"/>
      <c r="CO97" s="251"/>
      <c r="CP97" s="251"/>
      <c r="CQ97" s="251"/>
      <c r="CR97" s="251"/>
      <c r="CS97" s="251"/>
      <c r="CT97" s="251"/>
      <c r="CU97" s="251"/>
      <c r="CV97" s="251"/>
      <c r="CW97" s="251"/>
      <c r="CX97" s="251"/>
      <c r="CY97" s="251"/>
      <c r="CZ97" s="251"/>
      <c r="DA97" s="251"/>
      <c r="DB97" s="251"/>
      <c r="DC97" s="251"/>
      <c r="DD97" s="251"/>
      <c r="DE97" s="251"/>
      <c r="DF97" s="251"/>
      <c r="DG97" s="251"/>
      <c r="DH97" s="251"/>
      <c r="DI97" s="251"/>
      <c r="DJ97" s="251"/>
      <c r="DK97" s="251"/>
      <c r="DL97" s="251"/>
      <c r="DM97" s="251"/>
      <c r="DN97" s="251"/>
      <c r="DO97" s="251"/>
      <c r="DP97" s="251"/>
      <c r="DQ97" s="251"/>
      <c r="DR97" s="251"/>
      <c r="DS97" s="251"/>
      <c r="DT97" s="251"/>
      <c r="DU97" s="251"/>
      <c r="DV97" s="251"/>
      <c r="DW97" s="251"/>
      <c r="DX97" s="251"/>
      <c r="DY97" s="251"/>
      <c r="DZ97" s="251"/>
      <c r="EA97" s="251"/>
      <c r="EB97" s="251"/>
      <c r="EC97" s="251"/>
      <c r="ED97" s="251"/>
      <c r="EE97" s="251"/>
      <c r="EF97" s="251"/>
      <c r="EG97" s="251"/>
      <c r="EH97" s="251"/>
      <c r="EI97" s="251"/>
      <c r="EJ97" s="251"/>
      <c r="EK97" s="251"/>
      <c r="EL97" s="251"/>
      <c r="EM97" s="251"/>
      <c r="EN97" s="251"/>
      <c r="EO97" s="251"/>
      <c r="EP97" s="251"/>
      <c r="EQ97" s="251"/>
      <c r="ER97" s="251"/>
      <c r="ES97" s="251"/>
      <c r="ET97" s="251"/>
      <c r="EU97" s="251"/>
      <c r="EV97" s="251"/>
      <c r="EW97" s="251"/>
      <c r="EX97" s="251"/>
      <c r="EY97" s="251"/>
      <c r="EZ97" s="251"/>
      <c r="FA97" s="251"/>
      <c r="FB97" s="251"/>
      <c r="FC97" s="251"/>
      <c r="FD97" s="251"/>
      <c r="FE97" s="251"/>
      <c r="FF97" s="251"/>
      <c r="FG97" s="251"/>
      <c r="FH97" s="251"/>
      <c r="FI97" s="251"/>
      <c r="FJ97" s="251"/>
      <c r="FK97" s="251"/>
      <c r="FL97" s="251"/>
      <c r="FM97" s="251"/>
      <c r="FN97" s="251"/>
      <c r="FO97" s="251"/>
      <c r="FP97" s="251"/>
      <c r="FQ97" s="251"/>
      <c r="FR97" s="251"/>
      <c r="FS97" s="251"/>
      <c r="FT97" s="251"/>
      <c r="FU97" s="251"/>
      <c r="FV97" s="251"/>
      <c r="FW97" s="251"/>
      <c r="FX97" s="251"/>
      <c r="FY97" s="251"/>
      <c r="FZ97" s="251"/>
      <c r="GA97" s="251"/>
      <c r="GB97" s="251"/>
      <c r="GC97" s="251"/>
      <c r="GD97" s="251"/>
      <c r="GE97" s="251"/>
      <c r="GF97" s="251"/>
      <c r="GG97" s="251"/>
      <c r="GH97" s="251"/>
      <c r="GI97" s="251"/>
      <c r="GJ97" s="251"/>
      <c r="GK97" s="251"/>
      <c r="GL97" s="251"/>
      <c r="GM97" s="251"/>
      <c r="GN97" s="251"/>
      <c r="GO97" s="251"/>
      <c r="GP97" s="251"/>
      <c r="GQ97" s="251"/>
      <c r="GR97" s="251"/>
      <c r="GS97" s="251"/>
      <c r="GT97" s="251"/>
      <c r="GU97" s="251"/>
      <c r="GV97" s="251"/>
      <c r="GW97" s="251"/>
      <c r="GX97" s="251"/>
      <c r="GY97" s="251"/>
      <c r="GZ97" s="251"/>
      <c r="HA97" s="251"/>
      <c r="HB97" s="251"/>
      <c r="HC97" s="251"/>
      <c r="HD97" s="251"/>
      <c r="HE97" s="251"/>
      <c r="HF97" s="251"/>
      <c r="HG97" s="251"/>
      <c r="HH97" s="251"/>
      <c r="HI97" s="251"/>
      <c r="HJ97" s="251"/>
      <c r="HK97" s="251"/>
      <c r="HL97" s="251"/>
      <c r="HM97" s="251"/>
      <c r="HN97" s="251"/>
      <c r="HO97" s="251"/>
      <c r="HP97" s="251"/>
      <c r="HQ97" s="251"/>
      <c r="HR97" s="251"/>
      <c r="HS97" s="251"/>
      <c r="HT97" s="251"/>
      <c r="HU97" s="251"/>
      <c r="HV97" s="251"/>
      <c r="HW97" s="251"/>
      <c r="HX97" s="251"/>
      <c r="HY97" s="251"/>
      <c r="HZ97" s="251"/>
      <c r="IA97" s="251"/>
      <c r="IB97" s="251"/>
      <c r="IC97" s="251"/>
      <c r="ID97" s="251"/>
      <c r="IE97" s="251"/>
      <c r="IF97" s="251"/>
      <c r="IG97" s="251"/>
      <c r="IH97" s="251"/>
      <c r="II97" s="251"/>
      <c r="IJ97" s="251"/>
      <c r="IK97" s="251"/>
      <c r="IL97" s="251"/>
      <c r="IM97" s="251"/>
      <c r="IN97" s="251"/>
    </row>
    <row r="98" spans="1:8" s="251" customFormat="1" ht="56.25">
      <c r="A98" s="284" t="s">
        <v>301</v>
      </c>
      <c r="B98" s="112" t="s">
        <v>149</v>
      </c>
      <c r="C98" s="112">
        <v>14</v>
      </c>
      <c r="D98" s="174" t="s">
        <v>154</v>
      </c>
      <c r="E98" s="175" t="s">
        <v>189</v>
      </c>
      <c r="F98" s="112"/>
      <c r="G98" s="457">
        <f>+G99</f>
        <v>45.7</v>
      </c>
      <c r="H98" s="9"/>
    </row>
    <row r="99" spans="1:8" s="152" customFormat="1" ht="75">
      <c r="A99" s="285" t="s">
        <v>329</v>
      </c>
      <c r="B99" s="109" t="s">
        <v>149</v>
      </c>
      <c r="C99" s="109" t="s">
        <v>155</v>
      </c>
      <c r="D99" s="272" t="s">
        <v>213</v>
      </c>
      <c r="E99" s="264" t="s">
        <v>189</v>
      </c>
      <c r="F99" s="109"/>
      <c r="G99" s="459">
        <f>+G100+G102+G104+G106</f>
        <v>45.7</v>
      </c>
      <c r="H99" s="105"/>
    </row>
    <row r="100" spans="1:8" s="152" customFormat="1" ht="43.5" customHeight="1">
      <c r="A100" s="113" t="s">
        <v>215</v>
      </c>
      <c r="B100" s="97" t="s">
        <v>149</v>
      </c>
      <c r="C100" s="97">
        <v>14</v>
      </c>
      <c r="D100" s="278" t="s">
        <v>213</v>
      </c>
      <c r="E100" s="266" t="s">
        <v>214</v>
      </c>
      <c r="F100" s="42"/>
      <c r="G100" s="460">
        <f>G101</f>
        <v>15</v>
      </c>
      <c r="H100" s="105"/>
    </row>
    <row r="101" spans="1:8" s="152" customFormat="1" ht="18.75">
      <c r="A101" s="30" t="s">
        <v>130</v>
      </c>
      <c r="B101" s="96" t="s">
        <v>149</v>
      </c>
      <c r="C101" s="96">
        <v>14</v>
      </c>
      <c r="D101" s="159" t="s">
        <v>213</v>
      </c>
      <c r="E101" s="160" t="s">
        <v>214</v>
      </c>
      <c r="F101" s="16" t="s">
        <v>131</v>
      </c>
      <c r="G101" s="461">
        <v>15</v>
      </c>
      <c r="H101" s="105"/>
    </row>
    <row r="102" spans="1:8" s="152" customFormat="1" ht="56.25">
      <c r="A102" s="113" t="s">
        <v>350</v>
      </c>
      <c r="B102" s="97" t="s">
        <v>149</v>
      </c>
      <c r="C102" s="97">
        <v>14</v>
      </c>
      <c r="D102" s="578" t="s">
        <v>213</v>
      </c>
      <c r="E102" s="266" t="s">
        <v>351</v>
      </c>
      <c r="F102" s="42"/>
      <c r="G102" s="460">
        <f>G103</f>
        <v>18.3</v>
      </c>
      <c r="H102" s="105"/>
    </row>
    <row r="103" spans="1:8" s="152" customFormat="1" ht="56.25">
      <c r="A103" s="30" t="s">
        <v>129</v>
      </c>
      <c r="B103" s="96" t="s">
        <v>149</v>
      </c>
      <c r="C103" s="96">
        <v>14</v>
      </c>
      <c r="D103" s="579" t="s">
        <v>213</v>
      </c>
      <c r="E103" s="160" t="s">
        <v>351</v>
      </c>
      <c r="F103" s="16" t="s">
        <v>124</v>
      </c>
      <c r="G103" s="461">
        <v>18.3</v>
      </c>
      <c r="H103" s="105"/>
    </row>
    <row r="104" spans="1:8" s="152" customFormat="1" ht="56.25">
      <c r="A104" s="113" t="s">
        <v>354</v>
      </c>
      <c r="B104" s="97" t="s">
        <v>149</v>
      </c>
      <c r="C104" s="97">
        <v>14</v>
      </c>
      <c r="D104" s="578" t="s">
        <v>213</v>
      </c>
      <c r="E104" s="266" t="s">
        <v>352</v>
      </c>
      <c r="F104" s="42"/>
      <c r="G104" s="460">
        <f>G105</f>
        <v>6.2</v>
      </c>
      <c r="H104" s="105"/>
    </row>
    <row r="105" spans="1:8" s="152" customFormat="1" ht="56.25">
      <c r="A105" s="30" t="s">
        <v>129</v>
      </c>
      <c r="B105" s="96" t="s">
        <v>149</v>
      </c>
      <c r="C105" s="96">
        <v>14</v>
      </c>
      <c r="D105" s="579" t="s">
        <v>213</v>
      </c>
      <c r="E105" s="160" t="s">
        <v>352</v>
      </c>
      <c r="F105" s="16" t="s">
        <v>124</v>
      </c>
      <c r="G105" s="461">
        <v>6.2</v>
      </c>
      <c r="H105" s="105"/>
    </row>
    <row r="106" spans="1:8" s="152" customFormat="1" ht="75">
      <c r="A106" s="113" t="s">
        <v>360</v>
      </c>
      <c r="B106" s="97" t="s">
        <v>149</v>
      </c>
      <c r="C106" s="97">
        <v>14</v>
      </c>
      <c r="D106" s="578" t="s">
        <v>213</v>
      </c>
      <c r="E106" s="266" t="s">
        <v>353</v>
      </c>
      <c r="F106" s="42"/>
      <c r="G106" s="460">
        <f>G107</f>
        <v>6.2</v>
      </c>
      <c r="H106" s="105"/>
    </row>
    <row r="107" spans="1:8" s="152" customFormat="1" ht="56.25">
      <c r="A107" s="30" t="s">
        <v>129</v>
      </c>
      <c r="B107" s="96" t="s">
        <v>149</v>
      </c>
      <c r="C107" s="96">
        <v>14</v>
      </c>
      <c r="D107" s="579" t="s">
        <v>213</v>
      </c>
      <c r="E107" s="160" t="s">
        <v>353</v>
      </c>
      <c r="F107" s="16" t="s">
        <v>124</v>
      </c>
      <c r="G107" s="461">
        <v>6.2</v>
      </c>
      <c r="H107" s="105"/>
    </row>
    <row r="108" spans="1:8" s="282" customFormat="1" ht="75">
      <c r="A108" s="81" t="s">
        <v>299</v>
      </c>
      <c r="B108" s="110" t="s">
        <v>149</v>
      </c>
      <c r="C108" s="110" t="s">
        <v>172</v>
      </c>
      <c r="D108" s="174" t="s">
        <v>216</v>
      </c>
      <c r="E108" s="175" t="s">
        <v>189</v>
      </c>
      <c r="F108" s="110"/>
      <c r="G108" s="471">
        <f>+G109</f>
        <v>59.900000000000006</v>
      </c>
      <c r="H108" s="111"/>
    </row>
    <row r="109" spans="1:8" s="281" customFormat="1" ht="93.75">
      <c r="A109" s="63" t="s">
        <v>300</v>
      </c>
      <c r="B109" s="102" t="s">
        <v>149</v>
      </c>
      <c r="C109" s="102" t="s">
        <v>172</v>
      </c>
      <c r="D109" s="272" t="s">
        <v>217</v>
      </c>
      <c r="E109" s="264" t="s">
        <v>189</v>
      </c>
      <c r="F109" s="102"/>
      <c r="G109" s="472">
        <f>+G110+G112+G114+G116+G118</f>
        <v>59.900000000000006</v>
      </c>
      <c r="H109" s="99"/>
    </row>
    <row r="110" spans="1:8" s="152" customFormat="1" ht="56.25">
      <c r="A110" s="106" t="s">
        <v>219</v>
      </c>
      <c r="B110" s="107" t="s">
        <v>149</v>
      </c>
      <c r="C110" s="107" t="s">
        <v>172</v>
      </c>
      <c r="D110" s="278" t="s">
        <v>217</v>
      </c>
      <c r="E110" s="266" t="s">
        <v>218</v>
      </c>
      <c r="F110" s="42"/>
      <c r="G110" s="460">
        <f>+G111</f>
        <v>23</v>
      </c>
      <c r="H110" s="105"/>
    </row>
    <row r="111" spans="1:8" s="152" customFormat="1" ht="18.75">
      <c r="A111" s="108" t="s">
        <v>130</v>
      </c>
      <c r="B111" s="103" t="s">
        <v>149</v>
      </c>
      <c r="C111" s="103" t="s">
        <v>172</v>
      </c>
      <c r="D111" s="279" t="s">
        <v>217</v>
      </c>
      <c r="E111" s="280" t="s">
        <v>218</v>
      </c>
      <c r="F111" s="16" t="s">
        <v>131</v>
      </c>
      <c r="G111" s="461">
        <v>23</v>
      </c>
      <c r="H111" s="105"/>
    </row>
    <row r="112" spans="1:37" s="229" customFormat="1" ht="37.5">
      <c r="A112" s="106" t="s">
        <v>342</v>
      </c>
      <c r="B112" s="107" t="s">
        <v>149</v>
      </c>
      <c r="C112" s="107" t="s">
        <v>337</v>
      </c>
      <c r="D112" s="578" t="s">
        <v>217</v>
      </c>
      <c r="E112" s="266" t="s">
        <v>343</v>
      </c>
      <c r="F112" s="42"/>
      <c r="G112" s="460">
        <f>+G113</f>
        <v>18.3</v>
      </c>
      <c r="H112" s="29"/>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row>
    <row r="113" spans="1:247" s="228" customFormat="1" ht="56.25">
      <c r="A113" s="28" t="s">
        <v>129</v>
      </c>
      <c r="B113" s="103" t="s">
        <v>149</v>
      </c>
      <c r="C113" s="103" t="s">
        <v>337</v>
      </c>
      <c r="D113" s="489" t="s">
        <v>217</v>
      </c>
      <c r="E113" s="490">
        <v>1487</v>
      </c>
      <c r="F113" s="103" t="s">
        <v>124</v>
      </c>
      <c r="G113" s="491">
        <v>18.3</v>
      </c>
      <c r="H113" s="9"/>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1"/>
      <c r="AZ113" s="251"/>
      <c r="BA113" s="251"/>
      <c r="BB113" s="251"/>
      <c r="BC113" s="251"/>
      <c r="BD113" s="251"/>
      <c r="BE113" s="251"/>
      <c r="BF113" s="251"/>
      <c r="BG113" s="251"/>
      <c r="BH113" s="251"/>
      <c r="BI113" s="251"/>
      <c r="BJ113" s="251"/>
      <c r="BK113" s="251"/>
      <c r="BL113" s="251"/>
      <c r="BM113" s="251"/>
      <c r="BN113" s="251"/>
      <c r="BO113" s="251"/>
      <c r="BP113" s="251"/>
      <c r="BQ113" s="251"/>
      <c r="BR113" s="251"/>
      <c r="BS113" s="251"/>
      <c r="BT113" s="251"/>
      <c r="BU113" s="251"/>
      <c r="BV113" s="251"/>
      <c r="BW113" s="251"/>
      <c r="BX113" s="251"/>
      <c r="BY113" s="251"/>
      <c r="BZ113" s="251"/>
      <c r="CA113" s="251"/>
      <c r="CB113" s="251"/>
      <c r="CC113" s="251"/>
      <c r="CD113" s="251"/>
      <c r="CE113" s="251"/>
      <c r="CF113" s="251"/>
      <c r="CG113" s="251"/>
      <c r="CH113" s="251"/>
      <c r="CI113" s="251"/>
      <c r="CJ113" s="251"/>
      <c r="CK113" s="251"/>
      <c r="CL113" s="251"/>
      <c r="CM113" s="251"/>
      <c r="CN113" s="251"/>
      <c r="CO113" s="251"/>
      <c r="CP113" s="251"/>
      <c r="CQ113" s="251"/>
      <c r="CR113" s="251"/>
      <c r="CS113" s="251"/>
      <c r="CT113" s="251"/>
      <c r="CU113" s="251"/>
      <c r="CV113" s="251"/>
      <c r="CW113" s="251"/>
      <c r="CX113" s="251"/>
      <c r="CY113" s="251"/>
      <c r="CZ113" s="251"/>
      <c r="DA113" s="251"/>
      <c r="DB113" s="251"/>
      <c r="DC113" s="251"/>
      <c r="DD113" s="251"/>
      <c r="DE113" s="251"/>
      <c r="DF113" s="251"/>
      <c r="DG113" s="251"/>
      <c r="DH113" s="251"/>
      <c r="DI113" s="251"/>
      <c r="DJ113" s="251"/>
      <c r="DK113" s="251"/>
      <c r="DL113" s="251"/>
      <c r="DM113" s="251"/>
      <c r="DN113" s="251"/>
      <c r="DO113" s="251"/>
      <c r="DP113" s="251"/>
      <c r="DQ113" s="251"/>
      <c r="DR113" s="251"/>
      <c r="DS113" s="251"/>
      <c r="DT113" s="251"/>
      <c r="DU113" s="251"/>
      <c r="DV113" s="251"/>
      <c r="DW113" s="251"/>
      <c r="DX113" s="251"/>
      <c r="DY113" s="251"/>
      <c r="DZ113" s="251"/>
      <c r="EA113" s="251"/>
      <c r="EB113" s="251"/>
      <c r="EC113" s="251"/>
      <c r="ED113" s="251"/>
      <c r="EE113" s="251"/>
      <c r="EF113" s="251"/>
      <c r="EG113" s="251"/>
      <c r="EH113" s="251"/>
      <c r="EI113" s="251"/>
      <c r="EJ113" s="251"/>
      <c r="EK113" s="251"/>
      <c r="EL113" s="251"/>
      <c r="EM113" s="251"/>
      <c r="EN113" s="251"/>
      <c r="EO113" s="251"/>
      <c r="EP113" s="251"/>
      <c r="EQ113" s="251"/>
      <c r="ER113" s="251"/>
      <c r="ES113" s="251"/>
      <c r="ET113" s="251"/>
      <c r="EU113" s="251"/>
      <c r="EV113" s="251"/>
      <c r="EW113" s="251"/>
      <c r="EX113" s="251"/>
      <c r="EY113" s="251"/>
      <c r="EZ113" s="251"/>
      <c r="FA113" s="251"/>
      <c r="FB113" s="251"/>
      <c r="FC113" s="251"/>
      <c r="FD113" s="251"/>
      <c r="FE113" s="251"/>
      <c r="FF113" s="251"/>
      <c r="FG113" s="251"/>
      <c r="FH113" s="251"/>
      <c r="FI113" s="251"/>
      <c r="FJ113" s="251"/>
      <c r="FK113" s="251"/>
      <c r="FL113" s="251"/>
      <c r="FM113" s="251"/>
      <c r="FN113" s="251"/>
      <c r="FO113" s="251"/>
      <c r="FP113" s="251"/>
      <c r="FQ113" s="251"/>
      <c r="FR113" s="251"/>
      <c r="FS113" s="251"/>
      <c r="FT113" s="251"/>
      <c r="FU113" s="251"/>
      <c r="FV113" s="251"/>
      <c r="FW113" s="251"/>
      <c r="FX113" s="251"/>
      <c r="FY113" s="251"/>
      <c r="FZ113" s="251"/>
      <c r="GA113" s="251"/>
      <c r="GB113" s="251"/>
      <c r="GC113" s="251"/>
      <c r="GD113" s="251"/>
      <c r="GE113" s="251"/>
      <c r="GF113" s="251"/>
      <c r="GG113" s="251"/>
      <c r="GH113" s="251"/>
      <c r="GI113" s="251"/>
      <c r="GJ113" s="251"/>
      <c r="GK113" s="251"/>
      <c r="GL113" s="251"/>
      <c r="GM113" s="251"/>
      <c r="GN113" s="251"/>
      <c r="GO113" s="251"/>
      <c r="GP113" s="251"/>
      <c r="GQ113" s="251"/>
      <c r="GR113" s="251"/>
      <c r="GS113" s="251"/>
      <c r="GT113" s="251"/>
      <c r="GU113" s="251"/>
      <c r="GV113" s="251"/>
      <c r="GW113" s="251"/>
      <c r="GX113" s="251"/>
      <c r="GY113" s="251"/>
      <c r="GZ113" s="251"/>
      <c r="HA113" s="251"/>
      <c r="HB113" s="251"/>
      <c r="HC113" s="251"/>
      <c r="HD113" s="251"/>
      <c r="HE113" s="251"/>
      <c r="HF113" s="251"/>
      <c r="HG113" s="251"/>
      <c r="HH113" s="251"/>
      <c r="HI113" s="251"/>
      <c r="HJ113" s="251"/>
      <c r="HK113" s="251"/>
      <c r="HL113" s="251"/>
      <c r="HM113" s="251"/>
      <c r="HN113" s="251"/>
      <c r="HO113" s="251"/>
      <c r="HP113" s="251"/>
      <c r="HQ113" s="251"/>
      <c r="HR113" s="251"/>
      <c r="HS113" s="251"/>
      <c r="HT113" s="251"/>
      <c r="HU113" s="251"/>
      <c r="HV113" s="251"/>
      <c r="HW113" s="251"/>
      <c r="HX113" s="251"/>
      <c r="HY113" s="251"/>
      <c r="HZ113" s="251"/>
      <c r="IA113" s="251"/>
      <c r="IB113" s="251"/>
      <c r="IC113" s="251"/>
      <c r="ID113" s="251"/>
      <c r="IE113" s="251"/>
      <c r="IF113" s="251"/>
      <c r="IG113" s="251"/>
      <c r="IH113" s="251"/>
      <c r="II113" s="251"/>
      <c r="IJ113" s="251"/>
      <c r="IK113" s="251"/>
      <c r="IL113" s="251"/>
      <c r="IM113" s="251"/>
    </row>
    <row r="114" spans="1:247" s="228" customFormat="1" ht="56.25">
      <c r="A114" s="106" t="s">
        <v>344</v>
      </c>
      <c r="B114" s="107" t="s">
        <v>149</v>
      </c>
      <c r="C114" s="107" t="s">
        <v>337</v>
      </c>
      <c r="D114" s="578" t="s">
        <v>217</v>
      </c>
      <c r="E114" s="266" t="s">
        <v>345</v>
      </c>
      <c r="F114" s="42"/>
      <c r="G114" s="460">
        <f>+G115</f>
        <v>6.2</v>
      </c>
      <c r="H114" s="9"/>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Q114" s="251"/>
      <c r="AR114" s="251"/>
      <c r="AS114" s="251"/>
      <c r="AT114" s="251"/>
      <c r="AU114" s="251"/>
      <c r="AV114" s="251"/>
      <c r="AW114" s="251"/>
      <c r="AX114" s="251"/>
      <c r="AY114" s="251"/>
      <c r="AZ114" s="251"/>
      <c r="BA114" s="251"/>
      <c r="BB114" s="251"/>
      <c r="BC114" s="251"/>
      <c r="BD114" s="251"/>
      <c r="BE114" s="251"/>
      <c r="BF114" s="251"/>
      <c r="BG114" s="251"/>
      <c r="BH114" s="251"/>
      <c r="BI114" s="251"/>
      <c r="BJ114" s="251"/>
      <c r="BK114" s="251"/>
      <c r="BL114" s="251"/>
      <c r="BM114" s="251"/>
      <c r="BN114" s="251"/>
      <c r="BO114" s="251"/>
      <c r="BP114" s="251"/>
      <c r="BQ114" s="251"/>
      <c r="BR114" s="251"/>
      <c r="BS114" s="251"/>
      <c r="BT114" s="251"/>
      <c r="BU114" s="251"/>
      <c r="BV114" s="251"/>
      <c r="BW114" s="251"/>
      <c r="BX114" s="251"/>
      <c r="BY114" s="251"/>
      <c r="BZ114" s="251"/>
      <c r="CA114" s="251"/>
      <c r="CB114" s="251"/>
      <c r="CC114" s="251"/>
      <c r="CD114" s="251"/>
      <c r="CE114" s="251"/>
      <c r="CF114" s="251"/>
      <c r="CG114" s="251"/>
      <c r="CH114" s="251"/>
      <c r="CI114" s="251"/>
      <c r="CJ114" s="251"/>
      <c r="CK114" s="251"/>
      <c r="CL114" s="251"/>
      <c r="CM114" s="251"/>
      <c r="CN114" s="251"/>
      <c r="CO114" s="251"/>
      <c r="CP114" s="251"/>
      <c r="CQ114" s="251"/>
      <c r="CR114" s="251"/>
      <c r="CS114" s="251"/>
      <c r="CT114" s="251"/>
      <c r="CU114" s="251"/>
      <c r="CV114" s="251"/>
      <c r="CW114" s="251"/>
      <c r="CX114" s="251"/>
      <c r="CY114" s="251"/>
      <c r="CZ114" s="251"/>
      <c r="DA114" s="251"/>
      <c r="DB114" s="251"/>
      <c r="DC114" s="251"/>
      <c r="DD114" s="251"/>
      <c r="DE114" s="251"/>
      <c r="DF114" s="251"/>
      <c r="DG114" s="251"/>
      <c r="DH114" s="251"/>
      <c r="DI114" s="251"/>
      <c r="DJ114" s="251"/>
      <c r="DK114" s="251"/>
      <c r="DL114" s="251"/>
      <c r="DM114" s="251"/>
      <c r="DN114" s="251"/>
      <c r="DO114" s="251"/>
      <c r="DP114" s="251"/>
      <c r="DQ114" s="251"/>
      <c r="DR114" s="251"/>
      <c r="DS114" s="251"/>
      <c r="DT114" s="251"/>
      <c r="DU114" s="251"/>
      <c r="DV114" s="251"/>
      <c r="DW114" s="251"/>
      <c r="DX114" s="251"/>
      <c r="DY114" s="251"/>
      <c r="DZ114" s="251"/>
      <c r="EA114" s="251"/>
      <c r="EB114" s="251"/>
      <c r="EC114" s="251"/>
      <c r="ED114" s="251"/>
      <c r="EE114" s="251"/>
      <c r="EF114" s="251"/>
      <c r="EG114" s="251"/>
      <c r="EH114" s="251"/>
      <c r="EI114" s="251"/>
      <c r="EJ114" s="251"/>
      <c r="EK114" s="251"/>
      <c r="EL114" s="251"/>
      <c r="EM114" s="251"/>
      <c r="EN114" s="251"/>
      <c r="EO114" s="251"/>
      <c r="EP114" s="251"/>
      <c r="EQ114" s="251"/>
      <c r="ER114" s="251"/>
      <c r="ES114" s="251"/>
      <c r="ET114" s="251"/>
      <c r="EU114" s="251"/>
      <c r="EV114" s="251"/>
      <c r="EW114" s="251"/>
      <c r="EX114" s="251"/>
      <c r="EY114" s="251"/>
      <c r="EZ114" s="251"/>
      <c r="FA114" s="251"/>
      <c r="FB114" s="251"/>
      <c r="FC114" s="251"/>
      <c r="FD114" s="251"/>
      <c r="FE114" s="251"/>
      <c r="FF114" s="251"/>
      <c r="FG114" s="251"/>
      <c r="FH114" s="251"/>
      <c r="FI114" s="251"/>
      <c r="FJ114" s="251"/>
      <c r="FK114" s="251"/>
      <c r="FL114" s="251"/>
      <c r="FM114" s="251"/>
      <c r="FN114" s="251"/>
      <c r="FO114" s="251"/>
      <c r="FP114" s="251"/>
      <c r="FQ114" s="251"/>
      <c r="FR114" s="251"/>
      <c r="FS114" s="251"/>
      <c r="FT114" s="251"/>
      <c r="FU114" s="251"/>
      <c r="FV114" s="251"/>
      <c r="FW114" s="251"/>
      <c r="FX114" s="251"/>
      <c r="FY114" s="251"/>
      <c r="FZ114" s="251"/>
      <c r="GA114" s="251"/>
      <c r="GB114" s="251"/>
      <c r="GC114" s="251"/>
      <c r="GD114" s="251"/>
      <c r="GE114" s="251"/>
      <c r="GF114" s="251"/>
      <c r="GG114" s="251"/>
      <c r="GH114" s="251"/>
      <c r="GI114" s="251"/>
      <c r="GJ114" s="251"/>
      <c r="GK114" s="251"/>
      <c r="GL114" s="251"/>
      <c r="GM114" s="251"/>
      <c r="GN114" s="251"/>
      <c r="GO114" s="251"/>
      <c r="GP114" s="251"/>
      <c r="GQ114" s="251"/>
      <c r="GR114" s="251"/>
      <c r="GS114" s="251"/>
      <c r="GT114" s="251"/>
      <c r="GU114" s="251"/>
      <c r="GV114" s="251"/>
      <c r="GW114" s="251"/>
      <c r="GX114" s="251"/>
      <c r="GY114" s="251"/>
      <c r="GZ114" s="251"/>
      <c r="HA114" s="251"/>
      <c r="HB114" s="251"/>
      <c r="HC114" s="251"/>
      <c r="HD114" s="251"/>
      <c r="HE114" s="251"/>
      <c r="HF114" s="251"/>
      <c r="HG114" s="251"/>
      <c r="HH114" s="251"/>
      <c r="HI114" s="251"/>
      <c r="HJ114" s="251"/>
      <c r="HK114" s="251"/>
      <c r="HL114" s="251"/>
      <c r="HM114" s="251"/>
      <c r="HN114" s="251"/>
      <c r="HO114" s="251"/>
      <c r="HP114" s="251"/>
      <c r="HQ114" s="251"/>
      <c r="HR114" s="251"/>
      <c r="HS114" s="251"/>
      <c r="HT114" s="251"/>
      <c r="HU114" s="251"/>
      <c r="HV114" s="251"/>
      <c r="HW114" s="251"/>
      <c r="HX114" s="251"/>
      <c r="HY114" s="251"/>
      <c r="HZ114" s="251"/>
      <c r="IA114" s="251"/>
      <c r="IB114" s="251"/>
      <c r="IC114" s="251"/>
      <c r="ID114" s="251"/>
      <c r="IE114" s="251"/>
      <c r="IF114" s="251"/>
      <c r="IG114" s="251"/>
      <c r="IH114" s="251"/>
      <c r="II114" s="251"/>
      <c r="IJ114" s="251"/>
      <c r="IK114" s="251"/>
      <c r="IL114" s="251"/>
      <c r="IM114" s="251"/>
    </row>
    <row r="115" spans="1:247" s="228" customFormat="1" ht="56.25">
      <c r="A115" s="28" t="s">
        <v>129</v>
      </c>
      <c r="B115" s="103" t="s">
        <v>149</v>
      </c>
      <c r="C115" s="103" t="s">
        <v>337</v>
      </c>
      <c r="D115" s="489" t="s">
        <v>217</v>
      </c>
      <c r="E115" s="490">
        <v>1494</v>
      </c>
      <c r="F115" s="103" t="s">
        <v>124</v>
      </c>
      <c r="G115" s="491">
        <v>6.2</v>
      </c>
      <c r="H115" s="9"/>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Q115" s="251"/>
      <c r="AR115" s="251"/>
      <c r="AS115" s="251"/>
      <c r="AT115" s="251"/>
      <c r="AU115" s="251"/>
      <c r="AV115" s="251"/>
      <c r="AW115" s="251"/>
      <c r="AX115" s="251"/>
      <c r="AY115" s="251"/>
      <c r="AZ115" s="251"/>
      <c r="BA115" s="251"/>
      <c r="BB115" s="251"/>
      <c r="BC115" s="251"/>
      <c r="BD115" s="251"/>
      <c r="BE115" s="251"/>
      <c r="BF115" s="251"/>
      <c r="BG115" s="251"/>
      <c r="BH115" s="251"/>
      <c r="BI115" s="251"/>
      <c r="BJ115" s="251"/>
      <c r="BK115" s="251"/>
      <c r="BL115" s="251"/>
      <c r="BM115" s="251"/>
      <c r="BN115" s="251"/>
      <c r="BO115" s="251"/>
      <c r="BP115" s="251"/>
      <c r="BQ115" s="251"/>
      <c r="BR115" s="251"/>
      <c r="BS115" s="251"/>
      <c r="BT115" s="251"/>
      <c r="BU115" s="251"/>
      <c r="BV115" s="251"/>
      <c r="BW115" s="251"/>
      <c r="BX115" s="251"/>
      <c r="BY115" s="251"/>
      <c r="BZ115" s="251"/>
      <c r="CA115" s="251"/>
      <c r="CB115" s="251"/>
      <c r="CC115" s="251"/>
      <c r="CD115" s="251"/>
      <c r="CE115" s="251"/>
      <c r="CF115" s="251"/>
      <c r="CG115" s="251"/>
      <c r="CH115" s="251"/>
      <c r="CI115" s="251"/>
      <c r="CJ115" s="251"/>
      <c r="CK115" s="251"/>
      <c r="CL115" s="251"/>
      <c r="CM115" s="251"/>
      <c r="CN115" s="251"/>
      <c r="CO115" s="251"/>
      <c r="CP115" s="251"/>
      <c r="CQ115" s="251"/>
      <c r="CR115" s="251"/>
      <c r="CS115" s="251"/>
      <c r="CT115" s="251"/>
      <c r="CU115" s="251"/>
      <c r="CV115" s="251"/>
      <c r="CW115" s="251"/>
      <c r="CX115" s="251"/>
      <c r="CY115" s="251"/>
      <c r="CZ115" s="251"/>
      <c r="DA115" s="251"/>
      <c r="DB115" s="251"/>
      <c r="DC115" s="251"/>
      <c r="DD115" s="251"/>
      <c r="DE115" s="251"/>
      <c r="DF115" s="251"/>
      <c r="DG115" s="251"/>
      <c r="DH115" s="251"/>
      <c r="DI115" s="251"/>
      <c r="DJ115" s="251"/>
      <c r="DK115" s="251"/>
      <c r="DL115" s="251"/>
      <c r="DM115" s="251"/>
      <c r="DN115" s="251"/>
      <c r="DO115" s="251"/>
      <c r="DP115" s="251"/>
      <c r="DQ115" s="251"/>
      <c r="DR115" s="251"/>
      <c r="DS115" s="251"/>
      <c r="DT115" s="251"/>
      <c r="DU115" s="251"/>
      <c r="DV115" s="251"/>
      <c r="DW115" s="251"/>
      <c r="DX115" s="251"/>
      <c r="DY115" s="251"/>
      <c r="DZ115" s="251"/>
      <c r="EA115" s="251"/>
      <c r="EB115" s="251"/>
      <c r="EC115" s="251"/>
      <c r="ED115" s="251"/>
      <c r="EE115" s="251"/>
      <c r="EF115" s="251"/>
      <c r="EG115" s="251"/>
      <c r="EH115" s="251"/>
      <c r="EI115" s="251"/>
      <c r="EJ115" s="251"/>
      <c r="EK115" s="251"/>
      <c r="EL115" s="251"/>
      <c r="EM115" s="251"/>
      <c r="EN115" s="251"/>
      <c r="EO115" s="251"/>
      <c r="EP115" s="251"/>
      <c r="EQ115" s="251"/>
      <c r="ER115" s="251"/>
      <c r="ES115" s="251"/>
      <c r="ET115" s="251"/>
      <c r="EU115" s="251"/>
      <c r="EV115" s="251"/>
      <c r="EW115" s="251"/>
      <c r="EX115" s="251"/>
      <c r="EY115" s="251"/>
      <c r="EZ115" s="251"/>
      <c r="FA115" s="251"/>
      <c r="FB115" s="251"/>
      <c r="FC115" s="251"/>
      <c r="FD115" s="251"/>
      <c r="FE115" s="251"/>
      <c r="FF115" s="251"/>
      <c r="FG115" s="251"/>
      <c r="FH115" s="251"/>
      <c r="FI115" s="251"/>
      <c r="FJ115" s="251"/>
      <c r="FK115" s="251"/>
      <c r="FL115" s="251"/>
      <c r="FM115" s="251"/>
      <c r="FN115" s="251"/>
      <c r="FO115" s="251"/>
      <c r="FP115" s="251"/>
      <c r="FQ115" s="251"/>
      <c r="FR115" s="251"/>
      <c r="FS115" s="251"/>
      <c r="FT115" s="251"/>
      <c r="FU115" s="251"/>
      <c r="FV115" s="251"/>
      <c r="FW115" s="251"/>
      <c r="FX115" s="251"/>
      <c r="FY115" s="251"/>
      <c r="FZ115" s="251"/>
      <c r="GA115" s="251"/>
      <c r="GB115" s="251"/>
      <c r="GC115" s="251"/>
      <c r="GD115" s="251"/>
      <c r="GE115" s="251"/>
      <c r="GF115" s="251"/>
      <c r="GG115" s="251"/>
      <c r="GH115" s="251"/>
      <c r="GI115" s="251"/>
      <c r="GJ115" s="251"/>
      <c r="GK115" s="251"/>
      <c r="GL115" s="251"/>
      <c r="GM115" s="251"/>
      <c r="GN115" s="251"/>
      <c r="GO115" s="251"/>
      <c r="GP115" s="251"/>
      <c r="GQ115" s="251"/>
      <c r="GR115" s="251"/>
      <c r="GS115" s="251"/>
      <c r="GT115" s="251"/>
      <c r="GU115" s="251"/>
      <c r="GV115" s="251"/>
      <c r="GW115" s="251"/>
      <c r="GX115" s="251"/>
      <c r="GY115" s="251"/>
      <c r="GZ115" s="251"/>
      <c r="HA115" s="251"/>
      <c r="HB115" s="251"/>
      <c r="HC115" s="251"/>
      <c r="HD115" s="251"/>
      <c r="HE115" s="251"/>
      <c r="HF115" s="251"/>
      <c r="HG115" s="251"/>
      <c r="HH115" s="251"/>
      <c r="HI115" s="251"/>
      <c r="HJ115" s="251"/>
      <c r="HK115" s="251"/>
      <c r="HL115" s="251"/>
      <c r="HM115" s="251"/>
      <c r="HN115" s="251"/>
      <c r="HO115" s="251"/>
      <c r="HP115" s="251"/>
      <c r="HQ115" s="251"/>
      <c r="HR115" s="251"/>
      <c r="HS115" s="251"/>
      <c r="HT115" s="251"/>
      <c r="HU115" s="251"/>
      <c r="HV115" s="251"/>
      <c r="HW115" s="251"/>
      <c r="HX115" s="251"/>
      <c r="HY115" s="251"/>
      <c r="HZ115" s="251"/>
      <c r="IA115" s="251"/>
      <c r="IB115" s="251"/>
      <c r="IC115" s="251"/>
      <c r="ID115" s="251"/>
      <c r="IE115" s="251"/>
      <c r="IF115" s="251"/>
      <c r="IG115" s="251"/>
      <c r="IH115" s="251"/>
      <c r="II115" s="251"/>
      <c r="IJ115" s="251"/>
      <c r="IK115" s="251"/>
      <c r="IL115" s="251"/>
      <c r="IM115" s="251"/>
    </row>
    <row r="116" spans="1:247" s="228" customFormat="1" ht="56.25">
      <c r="A116" s="106" t="s">
        <v>348</v>
      </c>
      <c r="B116" s="107" t="s">
        <v>149</v>
      </c>
      <c r="C116" s="107" t="s">
        <v>337</v>
      </c>
      <c r="D116" s="578" t="s">
        <v>217</v>
      </c>
      <c r="E116" s="266" t="s">
        <v>346</v>
      </c>
      <c r="F116" s="42"/>
      <c r="G116" s="460">
        <f>+G117</f>
        <v>6.2</v>
      </c>
      <c r="H116" s="9"/>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1"/>
      <c r="AV116" s="251"/>
      <c r="AW116" s="251"/>
      <c r="AX116" s="251"/>
      <c r="AY116" s="251"/>
      <c r="AZ116" s="251"/>
      <c r="BA116" s="251"/>
      <c r="BB116" s="251"/>
      <c r="BC116" s="251"/>
      <c r="BD116" s="251"/>
      <c r="BE116" s="251"/>
      <c r="BF116" s="251"/>
      <c r="BG116" s="251"/>
      <c r="BH116" s="251"/>
      <c r="BI116" s="251"/>
      <c r="BJ116" s="251"/>
      <c r="BK116" s="251"/>
      <c r="BL116" s="251"/>
      <c r="BM116" s="251"/>
      <c r="BN116" s="251"/>
      <c r="BO116" s="251"/>
      <c r="BP116" s="251"/>
      <c r="BQ116" s="251"/>
      <c r="BR116" s="251"/>
      <c r="BS116" s="251"/>
      <c r="BT116" s="251"/>
      <c r="BU116" s="251"/>
      <c r="BV116" s="251"/>
      <c r="BW116" s="251"/>
      <c r="BX116" s="251"/>
      <c r="BY116" s="251"/>
      <c r="BZ116" s="251"/>
      <c r="CA116" s="251"/>
      <c r="CB116" s="251"/>
      <c r="CC116" s="251"/>
      <c r="CD116" s="251"/>
      <c r="CE116" s="251"/>
      <c r="CF116" s="251"/>
      <c r="CG116" s="251"/>
      <c r="CH116" s="251"/>
      <c r="CI116" s="251"/>
      <c r="CJ116" s="251"/>
      <c r="CK116" s="251"/>
      <c r="CL116" s="251"/>
      <c r="CM116" s="251"/>
      <c r="CN116" s="251"/>
      <c r="CO116" s="251"/>
      <c r="CP116" s="251"/>
      <c r="CQ116" s="251"/>
      <c r="CR116" s="251"/>
      <c r="CS116" s="251"/>
      <c r="CT116" s="251"/>
      <c r="CU116" s="251"/>
      <c r="CV116" s="251"/>
      <c r="CW116" s="251"/>
      <c r="CX116" s="251"/>
      <c r="CY116" s="251"/>
      <c r="CZ116" s="251"/>
      <c r="DA116" s="251"/>
      <c r="DB116" s="251"/>
      <c r="DC116" s="251"/>
      <c r="DD116" s="251"/>
      <c r="DE116" s="251"/>
      <c r="DF116" s="251"/>
      <c r="DG116" s="251"/>
      <c r="DH116" s="251"/>
      <c r="DI116" s="251"/>
      <c r="DJ116" s="251"/>
      <c r="DK116" s="251"/>
      <c r="DL116" s="251"/>
      <c r="DM116" s="251"/>
      <c r="DN116" s="251"/>
      <c r="DO116" s="251"/>
      <c r="DP116" s="251"/>
      <c r="DQ116" s="251"/>
      <c r="DR116" s="251"/>
      <c r="DS116" s="251"/>
      <c r="DT116" s="251"/>
      <c r="DU116" s="251"/>
      <c r="DV116" s="251"/>
      <c r="DW116" s="251"/>
      <c r="DX116" s="251"/>
      <c r="DY116" s="251"/>
      <c r="DZ116" s="251"/>
      <c r="EA116" s="251"/>
      <c r="EB116" s="251"/>
      <c r="EC116" s="251"/>
      <c r="ED116" s="251"/>
      <c r="EE116" s="251"/>
      <c r="EF116" s="251"/>
      <c r="EG116" s="251"/>
      <c r="EH116" s="251"/>
      <c r="EI116" s="251"/>
      <c r="EJ116" s="251"/>
      <c r="EK116" s="251"/>
      <c r="EL116" s="251"/>
      <c r="EM116" s="251"/>
      <c r="EN116" s="251"/>
      <c r="EO116" s="251"/>
      <c r="EP116" s="251"/>
      <c r="EQ116" s="251"/>
      <c r="ER116" s="251"/>
      <c r="ES116" s="251"/>
      <c r="ET116" s="251"/>
      <c r="EU116" s="251"/>
      <c r="EV116" s="251"/>
      <c r="EW116" s="251"/>
      <c r="EX116" s="251"/>
      <c r="EY116" s="251"/>
      <c r="EZ116" s="251"/>
      <c r="FA116" s="251"/>
      <c r="FB116" s="251"/>
      <c r="FC116" s="251"/>
      <c r="FD116" s="251"/>
      <c r="FE116" s="251"/>
      <c r="FF116" s="251"/>
      <c r="FG116" s="251"/>
      <c r="FH116" s="251"/>
      <c r="FI116" s="251"/>
      <c r="FJ116" s="251"/>
      <c r="FK116" s="251"/>
      <c r="FL116" s="251"/>
      <c r="FM116" s="251"/>
      <c r="FN116" s="251"/>
      <c r="FO116" s="251"/>
      <c r="FP116" s="251"/>
      <c r="FQ116" s="251"/>
      <c r="FR116" s="251"/>
      <c r="FS116" s="251"/>
      <c r="FT116" s="251"/>
      <c r="FU116" s="251"/>
      <c r="FV116" s="251"/>
      <c r="FW116" s="251"/>
      <c r="FX116" s="251"/>
      <c r="FY116" s="251"/>
      <c r="FZ116" s="251"/>
      <c r="GA116" s="251"/>
      <c r="GB116" s="251"/>
      <c r="GC116" s="251"/>
      <c r="GD116" s="251"/>
      <c r="GE116" s="251"/>
      <c r="GF116" s="251"/>
      <c r="GG116" s="251"/>
      <c r="GH116" s="251"/>
      <c r="GI116" s="251"/>
      <c r="GJ116" s="251"/>
      <c r="GK116" s="251"/>
      <c r="GL116" s="251"/>
      <c r="GM116" s="251"/>
      <c r="GN116" s="251"/>
      <c r="GO116" s="251"/>
      <c r="GP116" s="251"/>
      <c r="GQ116" s="251"/>
      <c r="GR116" s="251"/>
      <c r="GS116" s="251"/>
      <c r="GT116" s="251"/>
      <c r="GU116" s="251"/>
      <c r="GV116" s="251"/>
      <c r="GW116" s="251"/>
      <c r="GX116" s="251"/>
      <c r="GY116" s="251"/>
      <c r="GZ116" s="251"/>
      <c r="HA116" s="251"/>
      <c r="HB116" s="251"/>
      <c r="HC116" s="251"/>
      <c r="HD116" s="251"/>
      <c r="HE116" s="251"/>
      <c r="HF116" s="251"/>
      <c r="HG116" s="251"/>
      <c r="HH116" s="251"/>
      <c r="HI116" s="251"/>
      <c r="HJ116" s="251"/>
      <c r="HK116" s="251"/>
      <c r="HL116" s="251"/>
      <c r="HM116" s="251"/>
      <c r="HN116" s="251"/>
      <c r="HO116" s="251"/>
      <c r="HP116" s="251"/>
      <c r="HQ116" s="251"/>
      <c r="HR116" s="251"/>
      <c r="HS116" s="251"/>
      <c r="HT116" s="251"/>
      <c r="HU116" s="251"/>
      <c r="HV116" s="251"/>
      <c r="HW116" s="251"/>
      <c r="HX116" s="251"/>
      <c r="HY116" s="251"/>
      <c r="HZ116" s="251"/>
      <c r="IA116" s="251"/>
      <c r="IB116" s="251"/>
      <c r="IC116" s="251"/>
      <c r="ID116" s="251"/>
      <c r="IE116" s="251"/>
      <c r="IF116" s="251"/>
      <c r="IG116" s="251"/>
      <c r="IH116" s="251"/>
      <c r="II116" s="251"/>
      <c r="IJ116" s="251"/>
      <c r="IK116" s="251"/>
      <c r="IL116" s="251"/>
      <c r="IM116" s="251"/>
    </row>
    <row r="117" spans="1:247" s="291" customFormat="1" ht="56.25">
      <c r="A117" s="28" t="s">
        <v>129</v>
      </c>
      <c r="B117" s="103" t="s">
        <v>149</v>
      </c>
      <c r="C117" s="103" t="s">
        <v>337</v>
      </c>
      <c r="D117" s="489" t="s">
        <v>217</v>
      </c>
      <c r="E117" s="490">
        <v>1495</v>
      </c>
      <c r="F117" s="103" t="s">
        <v>124</v>
      </c>
      <c r="G117" s="491">
        <v>6.2</v>
      </c>
      <c r="H117" s="9"/>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90"/>
      <c r="AM117" s="290"/>
      <c r="AN117" s="290"/>
      <c r="AO117" s="290"/>
      <c r="AP117" s="290"/>
      <c r="AQ117" s="290"/>
      <c r="AR117" s="290"/>
      <c r="AS117" s="290"/>
      <c r="AT117" s="290"/>
      <c r="AU117" s="290"/>
      <c r="AV117" s="290"/>
      <c r="AW117" s="290"/>
      <c r="AX117" s="290"/>
      <c r="AY117" s="290"/>
      <c r="AZ117" s="290"/>
      <c r="BA117" s="290"/>
      <c r="BB117" s="290"/>
      <c r="BC117" s="290"/>
      <c r="BD117" s="290"/>
      <c r="BE117" s="290"/>
      <c r="BF117" s="290"/>
      <c r="BG117" s="290"/>
      <c r="BH117" s="290"/>
      <c r="BI117" s="290"/>
      <c r="BJ117" s="290"/>
      <c r="BK117" s="290"/>
      <c r="BL117" s="290"/>
      <c r="BM117" s="290"/>
      <c r="BN117" s="290"/>
      <c r="BO117" s="290"/>
      <c r="BP117" s="290"/>
      <c r="BQ117" s="290"/>
      <c r="BR117" s="290"/>
      <c r="BS117" s="290"/>
      <c r="BT117" s="290"/>
      <c r="BU117" s="290"/>
      <c r="BV117" s="290"/>
      <c r="BW117" s="290"/>
      <c r="BX117" s="290"/>
      <c r="BY117" s="290"/>
      <c r="BZ117" s="290"/>
      <c r="CA117" s="290"/>
      <c r="CB117" s="290"/>
      <c r="CC117" s="290"/>
      <c r="CD117" s="290"/>
      <c r="CE117" s="290"/>
      <c r="CF117" s="290"/>
      <c r="CG117" s="290"/>
      <c r="CH117" s="290"/>
      <c r="CI117" s="290"/>
      <c r="CJ117" s="290"/>
      <c r="CK117" s="290"/>
      <c r="CL117" s="290"/>
      <c r="CM117" s="290"/>
      <c r="CN117" s="290"/>
      <c r="CO117" s="290"/>
      <c r="CP117" s="290"/>
      <c r="CQ117" s="290"/>
      <c r="CR117" s="290"/>
      <c r="CS117" s="290"/>
      <c r="CT117" s="290"/>
      <c r="CU117" s="290"/>
      <c r="CV117" s="290"/>
      <c r="CW117" s="290"/>
      <c r="CX117" s="290"/>
      <c r="CY117" s="290"/>
      <c r="CZ117" s="290"/>
      <c r="DA117" s="290"/>
      <c r="DB117" s="290"/>
      <c r="DC117" s="290"/>
      <c r="DD117" s="290"/>
      <c r="DE117" s="290"/>
      <c r="DF117" s="290"/>
      <c r="DG117" s="290"/>
      <c r="DH117" s="290"/>
      <c r="DI117" s="290"/>
      <c r="DJ117" s="290"/>
      <c r="DK117" s="290"/>
      <c r="DL117" s="290"/>
      <c r="DM117" s="290"/>
      <c r="DN117" s="290"/>
      <c r="DO117" s="290"/>
      <c r="DP117" s="290"/>
      <c r="DQ117" s="290"/>
      <c r="DR117" s="290"/>
      <c r="DS117" s="290"/>
      <c r="DT117" s="290"/>
      <c r="DU117" s="290"/>
      <c r="DV117" s="290"/>
      <c r="DW117" s="290"/>
      <c r="DX117" s="290"/>
      <c r="DY117" s="290"/>
      <c r="DZ117" s="290"/>
      <c r="EA117" s="290"/>
      <c r="EB117" s="290"/>
      <c r="EC117" s="290"/>
      <c r="ED117" s="290"/>
      <c r="EE117" s="290"/>
      <c r="EF117" s="290"/>
      <c r="EG117" s="290"/>
      <c r="EH117" s="290"/>
      <c r="EI117" s="290"/>
      <c r="EJ117" s="290"/>
      <c r="EK117" s="290"/>
      <c r="EL117" s="290"/>
      <c r="EM117" s="290"/>
      <c r="EN117" s="290"/>
      <c r="EO117" s="290"/>
      <c r="EP117" s="290"/>
      <c r="EQ117" s="290"/>
      <c r="ER117" s="290"/>
      <c r="ES117" s="290"/>
      <c r="ET117" s="290"/>
      <c r="EU117" s="290"/>
      <c r="EV117" s="290"/>
      <c r="EW117" s="290"/>
      <c r="EX117" s="290"/>
      <c r="EY117" s="290"/>
      <c r="EZ117" s="290"/>
      <c r="FA117" s="290"/>
      <c r="FB117" s="290"/>
      <c r="FC117" s="290"/>
      <c r="FD117" s="290"/>
      <c r="FE117" s="290"/>
      <c r="FF117" s="290"/>
      <c r="FG117" s="290"/>
      <c r="FH117" s="290"/>
      <c r="FI117" s="290"/>
      <c r="FJ117" s="290"/>
      <c r="FK117" s="290"/>
      <c r="FL117" s="290"/>
      <c r="FM117" s="290"/>
      <c r="FN117" s="290"/>
      <c r="FO117" s="290"/>
      <c r="FP117" s="290"/>
      <c r="FQ117" s="290"/>
      <c r="FR117" s="290"/>
      <c r="FS117" s="290"/>
      <c r="FT117" s="290"/>
      <c r="FU117" s="290"/>
      <c r="FV117" s="290"/>
      <c r="FW117" s="290"/>
      <c r="FX117" s="290"/>
      <c r="FY117" s="290"/>
      <c r="FZ117" s="290"/>
      <c r="GA117" s="290"/>
      <c r="GB117" s="290"/>
      <c r="GC117" s="290"/>
      <c r="GD117" s="290"/>
      <c r="GE117" s="290"/>
      <c r="GF117" s="290"/>
      <c r="GG117" s="290"/>
      <c r="GH117" s="290"/>
      <c r="GI117" s="290"/>
      <c r="GJ117" s="290"/>
      <c r="GK117" s="290"/>
      <c r="GL117" s="290"/>
      <c r="GM117" s="290"/>
      <c r="GN117" s="290"/>
      <c r="GO117" s="290"/>
      <c r="GP117" s="290"/>
      <c r="GQ117" s="290"/>
      <c r="GR117" s="290"/>
      <c r="GS117" s="290"/>
      <c r="GT117" s="290"/>
      <c r="GU117" s="290"/>
      <c r="GV117" s="290"/>
      <c r="GW117" s="290"/>
      <c r="GX117" s="290"/>
      <c r="GY117" s="290"/>
      <c r="GZ117" s="290"/>
      <c r="HA117" s="290"/>
      <c r="HB117" s="290"/>
      <c r="HC117" s="290"/>
      <c r="HD117" s="290"/>
      <c r="HE117" s="290"/>
      <c r="HF117" s="290"/>
      <c r="HG117" s="290"/>
      <c r="HH117" s="290"/>
      <c r="HI117" s="290"/>
      <c r="HJ117" s="290"/>
      <c r="HK117" s="290"/>
      <c r="HL117" s="290"/>
      <c r="HM117" s="290"/>
      <c r="HN117" s="290"/>
      <c r="HO117" s="290"/>
      <c r="HP117" s="290"/>
      <c r="HQ117" s="290"/>
      <c r="HR117" s="290"/>
      <c r="HS117" s="290"/>
      <c r="HT117" s="290"/>
      <c r="HU117" s="290"/>
      <c r="HV117" s="290"/>
      <c r="HW117" s="290"/>
      <c r="HX117" s="290"/>
      <c r="HY117" s="290"/>
      <c r="HZ117" s="290"/>
      <c r="IA117" s="290"/>
      <c r="IB117" s="290"/>
      <c r="IC117" s="290"/>
      <c r="ID117" s="290"/>
      <c r="IE117" s="290"/>
      <c r="IF117" s="290"/>
      <c r="IG117" s="290"/>
      <c r="IH117" s="290"/>
      <c r="II117" s="290"/>
      <c r="IJ117" s="290"/>
      <c r="IK117" s="290"/>
      <c r="IL117" s="290"/>
      <c r="IM117" s="290"/>
    </row>
    <row r="118" spans="1:248" s="224" customFormat="1" ht="56.25">
      <c r="A118" s="106" t="s">
        <v>349</v>
      </c>
      <c r="B118" s="107" t="s">
        <v>149</v>
      </c>
      <c r="C118" s="107" t="s">
        <v>337</v>
      </c>
      <c r="D118" s="578" t="s">
        <v>217</v>
      </c>
      <c r="E118" s="266" t="s">
        <v>347</v>
      </c>
      <c r="F118" s="42"/>
      <c r="G118" s="460">
        <f>+G119</f>
        <v>6.2</v>
      </c>
      <c r="H118" s="9"/>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Q118" s="251"/>
      <c r="AR118" s="251"/>
      <c r="AS118" s="251"/>
      <c r="AT118" s="251"/>
      <c r="AU118" s="251"/>
      <c r="AV118" s="251"/>
      <c r="AW118" s="251"/>
      <c r="AX118" s="251"/>
      <c r="AY118" s="251"/>
      <c r="AZ118" s="251"/>
      <c r="BA118" s="251"/>
      <c r="BB118" s="251"/>
      <c r="BC118" s="251"/>
      <c r="BD118" s="251"/>
      <c r="BE118" s="251"/>
      <c r="BF118" s="251"/>
      <c r="BG118" s="251"/>
      <c r="BH118" s="251"/>
      <c r="BI118" s="251"/>
      <c r="BJ118" s="251"/>
      <c r="BK118" s="251"/>
      <c r="BL118" s="251"/>
      <c r="BM118" s="251"/>
      <c r="BN118" s="251"/>
      <c r="BO118" s="251"/>
      <c r="BP118" s="251"/>
      <c r="BQ118" s="251"/>
      <c r="BR118" s="251"/>
      <c r="BS118" s="251"/>
      <c r="BT118" s="251"/>
      <c r="BU118" s="251"/>
      <c r="BV118" s="251"/>
      <c r="BW118" s="251"/>
      <c r="BX118" s="251"/>
      <c r="BY118" s="251"/>
      <c r="BZ118" s="251"/>
      <c r="CA118" s="251"/>
      <c r="CB118" s="251"/>
      <c r="CC118" s="251"/>
      <c r="CD118" s="251"/>
      <c r="CE118" s="251"/>
      <c r="CF118" s="251"/>
      <c r="CG118" s="251"/>
      <c r="CH118" s="251"/>
      <c r="CI118" s="251"/>
      <c r="CJ118" s="251"/>
      <c r="CK118" s="251"/>
      <c r="CL118" s="251"/>
      <c r="CM118" s="251"/>
      <c r="CN118" s="251"/>
      <c r="CO118" s="251"/>
      <c r="CP118" s="251"/>
      <c r="CQ118" s="251"/>
      <c r="CR118" s="251"/>
      <c r="CS118" s="251"/>
      <c r="CT118" s="251"/>
      <c r="CU118" s="251"/>
      <c r="CV118" s="251"/>
      <c r="CW118" s="251"/>
      <c r="CX118" s="251"/>
      <c r="CY118" s="251"/>
      <c r="CZ118" s="251"/>
      <c r="DA118" s="251"/>
      <c r="DB118" s="251"/>
      <c r="DC118" s="251"/>
      <c r="DD118" s="251"/>
      <c r="DE118" s="251"/>
      <c r="DF118" s="251"/>
      <c r="DG118" s="251"/>
      <c r="DH118" s="251"/>
      <c r="DI118" s="251"/>
      <c r="DJ118" s="251"/>
      <c r="DK118" s="251"/>
      <c r="DL118" s="251"/>
      <c r="DM118" s="251"/>
      <c r="DN118" s="251"/>
      <c r="DO118" s="251"/>
      <c r="DP118" s="251"/>
      <c r="DQ118" s="251"/>
      <c r="DR118" s="251"/>
      <c r="DS118" s="251"/>
      <c r="DT118" s="251"/>
      <c r="DU118" s="251"/>
      <c r="DV118" s="251"/>
      <c r="DW118" s="251"/>
      <c r="DX118" s="251"/>
      <c r="DY118" s="251"/>
      <c r="DZ118" s="251"/>
      <c r="EA118" s="251"/>
      <c r="EB118" s="251"/>
      <c r="EC118" s="251"/>
      <c r="ED118" s="251"/>
      <c r="EE118" s="251"/>
      <c r="EF118" s="251"/>
      <c r="EG118" s="251"/>
      <c r="EH118" s="251"/>
      <c r="EI118" s="251"/>
      <c r="EJ118" s="251"/>
      <c r="EK118" s="251"/>
      <c r="EL118" s="251"/>
      <c r="EM118" s="251"/>
      <c r="EN118" s="251"/>
      <c r="EO118" s="251"/>
      <c r="EP118" s="251"/>
      <c r="EQ118" s="251"/>
      <c r="ER118" s="251"/>
      <c r="ES118" s="251"/>
      <c r="ET118" s="251"/>
      <c r="EU118" s="251"/>
      <c r="EV118" s="251"/>
      <c r="EW118" s="251"/>
      <c r="EX118" s="251"/>
      <c r="EY118" s="251"/>
      <c r="EZ118" s="251"/>
      <c r="FA118" s="251"/>
      <c r="FB118" s="251"/>
      <c r="FC118" s="251"/>
      <c r="FD118" s="251"/>
      <c r="FE118" s="251"/>
      <c r="FF118" s="251"/>
      <c r="FG118" s="251"/>
      <c r="FH118" s="251"/>
      <c r="FI118" s="251"/>
      <c r="FJ118" s="251"/>
      <c r="FK118" s="251"/>
      <c r="FL118" s="251"/>
      <c r="FM118" s="251"/>
      <c r="FN118" s="251"/>
      <c r="FO118" s="251"/>
      <c r="FP118" s="251"/>
      <c r="FQ118" s="251"/>
      <c r="FR118" s="251"/>
      <c r="FS118" s="251"/>
      <c r="FT118" s="251"/>
      <c r="FU118" s="251"/>
      <c r="FV118" s="251"/>
      <c r="FW118" s="251"/>
      <c r="FX118" s="251"/>
      <c r="FY118" s="251"/>
      <c r="FZ118" s="251"/>
      <c r="GA118" s="251"/>
      <c r="GB118" s="251"/>
      <c r="GC118" s="251"/>
      <c r="GD118" s="251"/>
      <c r="GE118" s="251"/>
      <c r="GF118" s="251"/>
      <c r="GG118" s="251"/>
      <c r="GH118" s="251"/>
      <c r="GI118" s="251"/>
      <c r="GJ118" s="251"/>
      <c r="GK118" s="251"/>
      <c r="GL118" s="251"/>
      <c r="GM118" s="251"/>
      <c r="GN118" s="251"/>
      <c r="GO118" s="251"/>
      <c r="GP118" s="251"/>
      <c r="GQ118" s="251"/>
      <c r="GR118" s="251"/>
      <c r="GS118" s="251"/>
      <c r="GT118" s="251"/>
      <c r="GU118" s="251"/>
      <c r="GV118" s="251"/>
      <c r="GW118" s="251"/>
      <c r="GX118" s="251"/>
      <c r="GY118" s="251"/>
      <c r="GZ118" s="251"/>
      <c r="HA118" s="251"/>
      <c r="HB118" s="251"/>
      <c r="HC118" s="251"/>
      <c r="HD118" s="251"/>
      <c r="HE118" s="251"/>
      <c r="HF118" s="251"/>
      <c r="HG118" s="251"/>
      <c r="HH118" s="251"/>
      <c r="HI118" s="251"/>
      <c r="HJ118" s="251"/>
      <c r="HK118" s="251"/>
      <c r="HL118" s="251"/>
      <c r="HM118" s="251"/>
      <c r="HN118" s="251"/>
      <c r="HO118" s="251"/>
      <c r="HP118" s="251"/>
      <c r="HQ118" s="251"/>
      <c r="HR118" s="251"/>
      <c r="HS118" s="251"/>
      <c r="HT118" s="251"/>
      <c r="HU118" s="251"/>
      <c r="HV118" s="251"/>
      <c r="HW118" s="251"/>
      <c r="HX118" s="251"/>
      <c r="HY118" s="251"/>
      <c r="HZ118" s="251"/>
      <c r="IA118" s="251"/>
      <c r="IB118" s="251"/>
      <c r="IC118" s="251"/>
      <c r="ID118" s="251"/>
      <c r="IE118" s="251"/>
      <c r="IF118" s="251"/>
      <c r="IG118" s="251"/>
      <c r="IH118" s="251"/>
      <c r="II118" s="251"/>
      <c r="IJ118" s="251"/>
      <c r="IK118" s="251"/>
      <c r="IL118" s="251"/>
      <c r="IM118" s="251"/>
      <c r="IN118" s="251"/>
    </row>
    <row r="119" spans="1:37" s="225" customFormat="1" ht="56.25">
      <c r="A119" s="28" t="s">
        <v>129</v>
      </c>
      <c r="B119" s="103" t="s">
        <v>149</v>
      </c>
      <c r="C119" s="103" t="s">
        <v>337</v>
      </c>
      <c r="D119" s="489" t="s">
        <v>217</v>
      </c>
      <c r="E119" s="490">
        <v>1496</v>
      </c>
      <c r="F119" s="103" t="s">
        <v>124</v>
      </c>
      <c r="G119" s="491">
        <v>6.2</v>
      </c>
      <c r="H119" s="123"/>
      <c r="I119" s="224"/>
      <c r="J119" s="224"/>
      <c r="K119" s="224"/>
      <c r="L119" s="224"/>
      <c r="M119" s="224"/>
      <c r="N119" s="224"/>
      <c r="O119" s="224"/>
      <c r="P119" s="224"/>
      <c r="Q119" s="224"/>
      <c r="R119" s="224"/>
      <c r="S119" s="224"/>
      <c r="T119" s="224"/>
      <c r="U119" s="224"/>
      <c r="V119" s="224"/>
      <c r="W119" s="224"/>
      <c r="X119" s="224"/>
      <c r="Y119" s="224"/>
      <c r="Z119" s="224"/>
      <c r="AA119" s="224"/>
      <c r="AB119" s="224"/>
      <c r="AC119" s="224"/>
      <c r="AD119" s="224"/>
      <c r="AE119" s="224"/>
      <c r="AF119" s="224"/>
      <c r="AG119" s="224"/>
      <c r="AH119" s="224"/>
      <c r="AI119" s="224"/>
      <c r="AJ119" s="224"/>
      <c r="AK119" s="224"/>
    </row>
    <row r="120" spans="1:8" s="152" customFormat="1" ht="18.75">
      <c r="A120" s="135" t="s">
        <v>391</v>
      </c>
      <c r="B120" s="112" t="s">
        <v>160</v>
      </c>
      <c r="C120" s="112" t="s">
        <v>149</v>
      </c>
      <c r="D120" s="575" t="s">
        <v>220</v>
      </c>
      <c r="E120" s="175" t="s">
        <v>189</v>
      </c>
      <c r="F120" s="112"/>
      <c r="G120" s="292">
        <f>G121</f>
        <v>88.60000000000001</v>
      </c>
      <c r="H120" s="105"/>
    </row>
    <row r="121" spans="1:8" s="152" customFormat="1" ht="56.25">
      <c r="A121" s="293" t="s">
        <v>390</v>
      </c>
      <c r="B121" s="130" t="s">
        <v>160</v>
      </c>
      <c r="C121" s="130" t="s">
        <v>149</v>
      </c>
      <c r="D121" s="586" t="s">
        <v>221</v>
      </c>
      <c r="E121" s="156" t="s">
        <v>189</v>
      </c>
      <c r="F121" s="130"/>
      <c r="G121" s="294">
        <f>G122+G124+G127</f>
        <v>88.60000000000001</v>
      </c>
      <c r="H121" s="105"/>
    </row>
    <row r="122" spans="1:8" s="152" customFormat="1" ht="93.75">
      <c r="A122" s="38" t="s">
        <v>393</v>
      </c>
      <c r="B122" s="51" t="s">
        <v>160</v>
      </c>
      <c r="C122" s="230" t="s">
        <v>149</v>
      </c>
      <c r="D122" s="301" t="s">
        <v>221</v>
      </c>
      <c r="E122" s="57" t="s">
        <v>392</v>
      </c>
      <c r="F122" s="231"/>
      <c r="G122" s="232">
        <f>+G123</f>
        <v>18.3</v>
      </c>
      <c r="H122" s="105"/>
    </row>
    <row r="123" spans="1:8" s="152" customFormat="1" ht="56.25">
      <c r="A123" s="131" t="s">
        <v>129</v>
      </c>
      <c r="B123" s="96" t="s">
        <v>160</v>
      </c>
      <c r="C123" s="96" t="s">
        <v>149</v>
      </c>
      <c r="D123" s="587" t="s">
        <v>221</v>
      </c>
      <c r="E123" s="296" t="s">
        <v>392</v>
      </c>
      <c r="F123" s="80" t="s">
        <v>124</v>
      </c>
      <c r="G123" s="276">
        <v>18.3</v>
      </c>
      <c r="H123" s="105"/>
    </row>
    <row r="124" spans="1:8" s="152" customFormat="1" ht="56.25">
      <c r="A124" s="38" t="s">
        <v>395</v>
      </c>
      <c r="B124" s="51" t="s">
        <v>160</v>
      </c>
      <c r="C124" s="230" t="s">
        <v>149</v>
      </c>
      <c r="D124" s="301" t="s">
        <v>221</v>
      </c>
      <c r="E124" s="57" t="s">
        <v>394</v>
      </c>
      <c r="F124" s="231"/>
      <c r="G124" s="232">
        <f>+G125+G126</f>
        <v>11.9</v>
      </c>
      <c r="H124" s="105"/>
    </row>
    <row r="125" spans="1:8" s="152" customFormat="1" ht="56.25">
      <c r="A125" s="131" t="s">
        <v>129</v>
      </c>
      <c r="B125" s="96" t="s">
        <v>160</v>
      </c>
      <c r="C125" s="96" t="s">
        <v>149</v>
      </c>
      <c r="D125" s="587" t="s">
        <v>221</v>
      </c>
      <c r="E125" s="296" t="s">
        <v>394</v>
      </c>
      <c r="F125" s="80" t="s">
        <v>124</v>
      </c>
      <c r="G125" s="276">
        <v>6.2</v>
      </c>
      <c r="H125" s="105"/>
    </row>
    <row r="126" spans="1:8" s="152" customFormat="1" ht="18.75">
      <c r="A126" s="501" t="s">
        <v>130</v>
      </c>
      <c r="B126" s="96" t="s">
        <v>160</v>
      </c>
      <c r="C126" s="96" t="s">
        <v>149</v>
      </c>
      <c r="D126" s="587" t="s">
        <v>221</v>
      </c>
      <c r="E126" s="296" t="s">
        <v>394</v>
      </c>
      <c r="F126" s="316" t="s">
        <v>131</v>
      </c>
      <c r="G126" s="276">
        <v>5.7</v>
      </c>
      <c r="H126" s="105"/>
    </row>
    <row r="127" spans="1:8" s="152" customFormat="1" ht="37.5">
      <c r="A127" s="38" t="s">
        <v>397</v>
      </c>
      <c r="B127" s="51" t="s">
        <v>160</v>
      </c>
      <c r="C127" s="230" t="s">
        <v>149</v>
      </c>
      <c r="D127" s="301" t="s">
        <v>221</v>
      </c>
      <c r="E127" s="57" t="s">
        <v>396</v>
      </c>
      <c r="F127" s="231"/>
      <c r="G127" s="232">
        <f>+G128+G129</f>
        <v>58.400000000000006</v>
      </c>
      <c r="H127" s="105"/>
    </row>
    <row r="128" spans="1:8" s="152" customFormat="1" ht="56.25">
      <c r="A128" s="131" t="s">
        <v>129</v>
      </c>
      <c r="B128" s="96" t="s">
        <v>160</v>
      </c>
      <c r="C128" s="96" t="s">
        <v>149</v>
      </c>
      <c r="D128" s="587" t="s">
        <v>221</v>
      </c>
      <c r="E128" s="296" t="s">
        <v>396</v>
      </c>
      <c r="F128" s="80" t="s">
        <v>124</v>
      </c>
      <c r="G128" s="276">
        <v>6.2</v>
      </c>
      <c r="H128" s="105"/>
    </row>
    <row r="129" spans="1:8" s="152" customFormat="1" ht="18.75">
      <c r="A129" s="501" t="s">
        <v>130</v>
      </c>
      <c r="B129" s="96" t="s">
        <v>160</v>
      </c>
      <c r="C129" s="96" t="s">
        <v>149</v>
      </c>
      <c r="D129" s="587" t="s">
        <v>221</v>
      </c>
      <c r="E129" s="296" t="s">
        <v>396</v>
      </c>
      <c r="F129" s="80" t="s">
        <v>131</v>
      </c>
      <c r="G129" s="454">
        <v>52.2</v>
      </c>
      <c r="H129" s="105"/>
    </row>
    <row r="130" spans="1:8" s="152" customFormat="1" ht="18.75" hidden="1">
      <c r="A130" s="501"/>
      <c r="B130" s="96"/>
      <c r="C130" s="636"/>
      <c r="D130" s="295"/>
      <c r="E130" s="296"/>
      <c r="F130" s="316"/>
      <c r="G130" s="468"/>
      <c r="H130" s="105"/>
    </row>
    <row r="131" spans="1:8" s="152" customFormat="1" ht="18.75" hidden="1">
      <c r="A131" s="501"/>
      <c r="B131" s="96"/>
      <c r="C131" s="636"/>
      <c r="D131" s="295"/>
      <c r="E131" s="296"/>
      <c r="F131" s="316"/>
      <c r="G131" s="468"/>
      <c r="H131" s="105"/>
    </row>
    <row r="132" spans="1:8" s="152" customFormat="1" ht="18.75" hidden="1">
      <c r="A132" s="501"/>
      <c r="B132" s="96"/>
      <c r="C132" s="636"/>
      <c r="D132" s="295"/>
      <c r="E132" s="296"/>
      <c r="F132" s="316"/>
      <c r="G132" s="468"/>
      <c r="H132" s="105"/>
    </row>
    <row r="133" spans="1:8" s="152" customFormat="1" ht="18.75" hidden="1">
      <c r="A133" s="501"/>
      <c r="B133" s="96"/>
      <c r="C133" s="636"/>
      <c r="D133" s="295"/>
      <c r="E133" s="296"/>
      <c r="F133" s="316"/>
      <c r="G133" s="468"/>
      <c r="H133" s="105"/>
    </row>
    <row r="134" spans="1:8" s="152" customFormat="1" ht="18.75" hidden="1">
      <c r="A134" s="501"/>
      <c r="B134" s="96"/>
      <c r="C134" s="636"/>
      <c r="D134" s="295"/>
      <c r="E134" s="296"/>
      <c r="F134" s="316"/>
      <c r="G134" s="468"/>
      <c r="H134" s="105"/>
    </row>
    <row r="135" spans="1:8" s="152" customFormat="1" ht="18.75" hidden="1">
      <c r="A135" s="501"/>
      <c r="B135" s="96"/>
      <c r="C135" s="636"/>
      <c r="D135" s="295"/>
      <c r="E135" s="296"/>
      <c r="F135" s="316"/>
      <c r="G135" s="468"/>
      <c r="H135" s="105"/>
    </row>
    <row r="136" spans="1:8" s="152" customFormat="1" ht="18.75" hidden="1">
      <c r="A136" s="501"/>
      <c r="B136" s="96"/>
      <c r="C136" s="636"/>
      <c r="D136" s="295"/>
      <c r="E136" s="296"/>
      <c r="F136" s="316"/>
      <c r="G136" s="468"/>
      <c r="H136" s="105"/>
    </row>
    <row r="137" spans="1:37" s="225" customFormat="1" ht="18.75">
      <c r="A137" s="14" t="s">
        <v>223</v>
      </c>
      <c r="B137" s="221" t="s">
        <v>122</v>
      </c>
      <c r="C137" s="222" t="s">
        <v>123</v>
      </c>
      <c r="D137" s="34" t="s">
        <v>222</v>
      </c>
      <c r="E137" s="35" t="s">
        <v>189</v>
      </c>
      <c r="F137" s="223"/>
      <c r="G137" s="451">
        <f>+G138</f>
        <v>687</v>
      </c>
      <c r="H137" s="123"/>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row>
    <row r="138" spans="1:37" s="229" customFormat="1" ht="19.5">
      <c r="A138" s="13" t="s">
        <v>225</v>
      </c>
      <c r="B138" s="124" t="s">
        <v>122</v>
      </c>
      <c r="C138" s="226" t="s">
        <v>123</v>
      </c>
      <c r="D138" s="4" t="s">
        <v>224</v>
      </c>
      <c r="E138" s="5" t="s">
        <v>189</v>
      </c>
      <c r="F138" s="227"/>
      <c r="G138" s="452">
        <f>+G139</f>
        <v>687</v>
      </c>
      <c r="H138" s="29"/>
      <c r="I138" s="228"/>
      <c r="J138" s="228"/>
      <c r="K138" s="228"/>
      <c r="L138" s="228"/>
      <c r="M138" s="228"/>
      <c r="N138" s="228"/>
      <c r="O138" s="228"/>
      <c r="P138" s="228"/>
      <c r="Q138" s="228"/>
      <c r="R138" s="228"/>
      <c r="S138" s="228"/>
      <c r="T138" s="228"/>
      <c r="U138" s="228"/>
      <c r="V138" s="228"/>
      <c r="W138" s="228"/>
      <c r="X138" s="228"/>
      <c r="Y138" s="228"/>
      <c r="Z138" s="228"/>
      <c r="AA138" s="228"/>
      <c r="AB138" s="228"/>
      <c r="AC138" s="228"/>
      <c r="AD138" s="228"/>
      <c r="AE138" s="228"/>
      <c r="AF138" s="228"/>
      <c r="AG138" s="228"/>
      <c r="AH138" s="228"/>
      <c r="AI138" s="228"/>
      <c r="AJ138" s="228"/>
      <c r="AK138" s="228"/>
    </row>
    <row r="139" spans="1:37" s="229" customFormat="1" ht="19.5">
      <c r="A139" s="38" t="s">
        <v>194</v>
      </c>
      <c r="B139" s="51" t="s">
        <v>122</v>
      </c>
      <c r="C139" s="230" t="s">
        <v>123</v>
      </c>
      <c r="D139" s="40" t="s">
        <v>224</v>
      </c>
      <c r="E139" s="41" t="s">
        <v>193</v>
      </c>
      <c r="F139" s="231"/>
      <c r="G139" s="453">
        <f>+G140</f>
        <v>687</v>
      </c>
      <c r="H139" s="29"/>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row>
    <row r="140" spans="1:37" s="229" customFormat="1" ht="48.75" customHeight="1">
      <c r="A140" s="28" t="s">
        <v>129</v>
      </c>
      <c r="B140" s="16" t="s">
        <v>122</v>
      </c>
      <c r="C140" s="233" t="s">
        <v>123</v>
      </c>
      <c r="D140" s="6" t="s">
        <v>224</v>
      </c>
      <c r="E140" s="7" t="s">
        <v>193</v>
      </c>
      <c r="F140" s="234" t="s">
        <v>124</v>
      </c>
      <c r="G140" s="454">
        <f>прил7!G18</f>
        <v>687</v>
      </c>
      <c r="H140" s="29"/>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row>
    <row r="141" spans="1:37" s="229" customFormat="1" ht="19.5">
      <c r="A141" s="14" t="s">
        <v>227</v>
      </c>
      <c r="B141" s="221" t="s">
        <v>122</v>
      </c>
      <c r="C141" s="222" t="s">
        <v>128</v>
      </c>
      <c r="D141" s="2" t="s">
        <v>226</v>
      </c>
      <c r="E141" s="3" t="s">
        <v>189</v>
      </c>
      <c r="F141" s="223"/>
      <c r="G141" s="451">
        <f>+G142</f>
        <v>1489.36</v>
      </c>
      <c r="H141" s="29"/>
      <c r="I141" s="228"/>
      <c r="J141" s="228"/>
      <c r="K141" s="228"/>
      <c r="L141" s="228"/>
      <c r="M141" s="228"/>
      <c r="N141" s="228"/>
      <c r="O141" s="228"/>
      <c r="P141" s="228"/>
      <c r="Q141" s="228"/>
      <c r="R141" s="228"/>
      <c r="S141" s="228"/>
      <c r="T141" s="228"/>
      <c r="U141" s="228"/>
      <c r="V141" s="228"/>
      <c r="W141" s="228"/>
      <c r="X141" s="228"/>
      <c r="Y141" s="228"/>
      <c r="Z141" s="228"/>
      <c r="AA141" s="228"/>
      <c r="AB141" s="228"/>
      <c r="AC141" s="228"/>
      <c r="AD141" s="228"/>
      <c r="AE141" s="228"/>
      <c r="AF141" s="228"/>
      <c r="AG141" s="228"/>
      <c r="AH141" s="228"/>
      <c r="AI141" s="228"/>
      <c r="AJ141" s="228"/>
      <c r="AK141" s="228"/>
    </row>
    <row r="142" spans="1:37" s="229" customFormat="1" ht="19.5">
      <c r="A142" s="13" t="s">
        <v>229</v>
      </c>
      <c r="B142" s="124" t="s">
        <v>122</v>
      </c>
      <c r="C142" s="226" t="s">
        <v>128</v>
      </c>
      <c r="D142" s="4" t="s">
        <v>228</v>
      </c>
      <c r="E142" s="5" t="s">
        <v>189</v>
      </c>
      <c r="F142" s="227"/>
      <c r="G142" s="452">
        <f>+G143</f>
        <v>1489.36</v>
      </c>
      <c r="H142" s="29"/>
      <c r="I142" s="228"/>
      <c r="J142" s="228"/>
      <c r="K142" s="228"/>
      <c r="L142" s="228"/>
      <c r="M142" s="228"/>
      <c r="N142" s="228"/>
      <c r="O142" s="228"/>
      <c r="P142" s="228"/>
      <c r="Q142" s="228"/>
      <c r="R142" s="228"/>
      <c r="S142" s="228"/>
      <c r="T142" s="228"/>
      <c r="U142" s="228"/>
      <c r="V142" s="228"/>
      <c r="W142" s="228"/>
      <c r="X142" s="228"/>
      <c r="Y142" s="228"/>
      <c r="Z142" s="228"/>
      <c r="AA142" s="228"/>
      <c r="AB142" s="228"/>
      <c r="AC142" s="228"/>
      <c r="AD142" s="228"/>
      <c r="AE142" s="228"/>
      <c r="AF142" s="228"/>
      <c r="AG142" s="228"/>
      <c r="AH142" s="228"/>
      <c r="AI142" s="228"/>
      <c r="AJ142" s="228"/>
      <c r="AK142" s="228"/>
    </row>
    <row r="143" spans="1:8" s="228" customFormat="1" ht="19.5">
      <c r="A143" s="38" t="s">
        <v>194</v>
      </c>
      <c r="B143" s="51" t="s">
        <v>122</v>
      </c>
      <c r="C143" s="230" t="s">
        <v>128</v>
      </c>
      <c r="D143" s="40" t="s">
        <v>228</v>
      </c>
      <c r="E143" s="41" t="s">
        <v>193</v>
      </c>
      <c r="F143" s="231"/>
      <c r="G143" s="453">
        <f>SUM(G144:G146)</f>
        <v>1489.36</v>
      </c>
      <c r="H143" s="29"/>
    </row>
    <row r="144" spans="1:8" s="228" customFormat="1" ht="43.5" customHeight="1">
      <c r="A144" s="28" t="s">
        <v>129</v>
      </c>
      <c r="B144" s="16" t="s">
        <v>122</v>
      </c>
      <c r="C144" s="233" t="s">
        <v>128</v>
      </c>
      <c r="D144" s="6" t="s">
        <v>228</v>
      </c>
      <c r="E144" s="7" t="s">
        <v>193</v>
      </c>
      <c r="F144" s="234" t="s">
        <v>124</v>
      </c>
      <c r="G144" s="454">
        <f>прил7!G23</f>
        <v>1439.56</v>
      </c>
      <c r="H144" s="29"/>
    </row>
    <row r="145" spans="1:8" s="228" customFormat="1" ht="19.5">
      <c r="A145" s="30" t="s">
        <v>130</v>
      </c>
      <c r="B145" s="16" t="s">
        <v>122</v>
      </c>
      <c r="C145" s="233" t="s">
        <v>128</v>
      </c>
      <c r="D145" s="6" t="s">
        <v>228</v>
      </c>
      <c r="E145" s="7" t="s">
        <v>193</v>
      </c>
      <c r="F145" s="234" t="s">
        <v>131</v>
      </c>
      <c r="G145" s="454">
        <f>прил7!G24</f>
        <v>24.538</v>
      </c>
      <c r="H145" s="29"/>
    </row>
    <row r="146" spans="1:8" s="228" customFormat="1" ht="19.5">
      <c r="A146" s="30" t="s">
        <v>132</v>
      </c>
      <c r="B146" s="16" t="s">
        <v>122</v>
      </c>
      <c r="C146" s="233" t="s">
        <v>128</v>
      </c>
      <c r="D146" s="6" t="s">
        <v>228</v>
      </c>
      <c r="E146" s="7" t="s">
        <v>193</v>
      </c>
      <c r="F146" s="234" t="s">
        <v>133</v>
      </c>
      <c r="G146" s="454">
        <f>прил7!G25</f>
        <v>25.262</v>
      </c>
      <c r="H146" s="29"/>
    </row>
    <row r="147" spans="1:37" s="229" customFormat="1" ht="19.5">
      <c r="A147" s="14" t="s">
        <v>231</v>
      </c>
      <c r="B147" s="221" t="s">
        <v>122</v>
      </c>
      <c r="C147" s="222" t="s">
        <v>134</v>
      </c>
      <c r="D147" s="2" t="s">
        <v>230</v>
      </c>
      <c r="E147" s="3" t="s">
        <v>189</v>
      </c>
      <c r="F147" s="223"/>
      <c r="G147" s="451">
        <f>+G148+G153+G158</f>
        <v>26.04</v>
      </c>
      <c r="H147" s="29"/>
      <c r="I147" s="228"/>
      <c r="J147" s="228"/>
      <c r="K147" s="228"/>
      <c r="L147" s="228"/>
      <c r="M147" s="228"/>
      <c r="N147" s="228"/>
      <c r="O147" s="228"/>
      <c r="P147" s="228"/>
      <c r="Q147" s="228"/>
      <c r="R147" s="228"/>
      <c r="S147" s="228"/>
      <c r="T147" s="228"/>
      <c r="U147" s="228"/>
      <c r="V147" s="228"/>
      <c r="W147" s="228"/>
      <c r="X147" s="228"/>
      <c r="Y147" s="228"/>
      <c r="Z147" s="228"/>
      <c r="AA147" s="228"/>
      <c r="AB147" s="228"/>
      <c r="AC147" s="228"/>
      <c r="AD147" s="228"/>
      <c r="AE147" s="228"/>
      <c r="AF147" s="228"/>
      <c r="AG147" s="228"/>
      <c r="AH147" s="228"/>
      <c r="AI147" s="228"/>
      <c r="AJ147" s="228"/>
      <c r="AK147" s="228"/>
    </row>
    <row r="148" spans="1:37" s="229" customFormat="1" ht="19.5">
      <c r="A148" s="13" t="s">
        <v>233</v>
      </c>
      <c r="B148" s="124" t="s">
        <v>122</v>
      </c>
      <c r="C148" s="226" t="s">
        <v>134</v>
      </c>
      <c r="D148" s="4" t="s">
        <v>232</v>
      </c>
      <c r="E148" s="5" t="s">
        <v>189</v>
      </c>
      <c r="F148" s="227"/>
      <c r="G148" s="452">
        <f>+G149</f>
        <v>26.04</v>
      </c>
      <c r="H148" s="29"/>
      <c r="I148" s="228"/>
      <c r="J148" s="228"/>
      <c r="K148" s="228"/>
      <c r="L148" s="228"/>
      <c r="M148" s="228"/>
      <c r="N148" s="228"/>
      <c r="O148" s="228"/>
      <c r="P148" s="228"/>
      <c r="Q148" s="228"/>
      <c r="R148" s="228"/>
      <c r="S148" s="228"/>
      <c r="T148" s="228"/>
      <c r="U148" s="228"/>
      <c r="V148" s="228"/>
      <c r="W148" s="228"/>
      <c r="X148" s="228"/>
      <c r="Y148" s="228"/>
      <c r="Z148" s="228"/>
      <c r="AA148" s="228"/>
      <c r="AB148" s="228"/>
      <c r="AC148" s="228"/>
      <c r="AD148" s="228"/>
      <c r="AE148" s="228"/>
      <c r="AF148" s="228"/>
      <c r="AG148" s="228"/>
      <c r="AH148" s="228"/>
      <c r="AI148" s="228"/>
      <c r="AJ148" s="228"/>
      <c r="AK148" s="228"/>
    </row>
    <row r="149" spans="1:8" s="228" customFormat="1" ht="19.5">
      <c r="A149" s="38" t="s">
        <v>194</v>
      </c>
      <c r="B149" s="51" t="s">
        <v>122</v>
      </c>
      <c r="C149" s="230" t="s">
        <v>134</v>
      </c>
      <c r="D149" s="40" t="s">
        <v>232</v>
      </c>
      <c r="E149" s="41" t="s">
        <v>193</v>
      </c>
      <c r="F149" s="231"/>
      <c r="G149" s="453">
        <f>SUM(G150:G152)</f>
        <v>26.04</v>
      </c>
      <c r="H149" s="29"/>
    </row>
    <row r="150" spans="1:8" s="228" customFormat="1" ht="43.5" customHeight="1" hidden="1">
      <c r="A150" s="28" t="s">
        <v>129</v>
      </c>
      <c r="B150" s="16" t="s">
        <v>122</v>
      </c>
      <c r="C150" s="233" t="s">
        <v>134</v>
      </c>
      <c r="D150" s="6" t="s">
        <v>232</v>
      </c>
      <c r="E150" s="33" t="s">
        <v>193</v>
      </c>
      <c r="F150" s="234" t="s">
        <v>124</v>
      </c>
      <c r="G150" s="454"/>
      <c r="H150" s="29"/>
    </row>
    <row r="151" spans="1:8" s="228" customFormat="1" ht="19.5">
      <c r="A151" s="30" t="s">
        <v>130</v>
      </c>
      <c r="B151" s="16" t="s">
        <v>122</v>
      </c>
      <c r="C151" s="233" t="s">
        <v>134</v>
      </c>
      <c r="D151" s="6" t="s">
        <v>232</v>
      </c>
      <c r="E151" s="33" t="s">
        <v>193</v>
      </c>
      <c r="F151" s="234" t="s">
        <v>131</v>
      </c>
      <c r="G151" s="454">
        <f>прил7!G31</f>
        <v>26.04</v>
      </c>
      <c r="H151" s="29"/>
    </row>
    <row r="152" spans="1:8" s="228" customFormat="1" ht="19.5" hidden="1">
      <c r="A152" s="30" t="s">
        <v>132</v>
      </c>
      <c r="B152" s="16" t="s">
        <v>122</v>
      </c>
      <c r="C152" s="233" t="s">
        <v>134</v>
      </c>
      <c r="D152" s="6" t="s">
        <v>232</v>
      </c>
      <c r="E152" s="33" t="s">
        <v>193</v>
      </c>
      <c r="F152" s="234" t="s">
        <v>133</v>
      </c>
      <c r="G152" s="454"/>
      <c r="H152" s="29"/>
    </row>
    <row r="153" spans="1:37" s="229" customFormat="1" ht="19.5" hidden="1">
      <c r="A153" s="13" t="s">
        <v>235</v>
      </c>
      <c r="B153" s="124" t="s">
        <v>122</v>
      </c>
      <c r="C153" s="226" t="s">
        <v>134</v>
      </c>
      <c r="D153" s="4" t="s">
        <v>234</v>
      </c>
      <c r="E153" s="5" t="s">
        <v>189</v>
      </c>
      <c r="F153" s="227"/>
      <c r="G153" s="452">
        <f>+G154</f>
        <v>0</v>
      </c>
      <c r="H153" s="29"/>
      <c r="I153" s="228"/>
      <c r="J153" s="228"/>
      <c r="K153" s="228"/>
      <c r="L153" s="228"/>
      <c r="M153" s="228"/>
      <c r="N153" s="228"/>
      <c r="O153" s="228"/>
      <c r="P153" s="228"/>
      <c r="Q153" s="228"/>
      <c r="R153" s="228"/>
      <c r="S153" s="228"/>
      <c r="T153" s="228"/>
      <c r="U153" s="228"/>
      <c r="V153" s="228"/>
      <c r="W153" s="228"/>
      <c r="X153" s="228"/>
      <c r="Y153" s="228"/>
      <c r="Z153" s="228"/>
      <c r="AA153" s="228"/>
      <c r="AB153" s="228"/>
      <c r="AC153" s="228"/>
      <c r="AD153" s="228"/>
      <c r="AE153" s="228"/>
      <c r="AF153" s="228"/>
      <c r="AG153" s="228"/>
      <c r="AH153" s="228"/>
      <c r="AI153" s="228"/>
      <c r="AJ153" s="228"/>
      <c r="AK153" s="228"/>
    </row>
    <row r="154" spans="1:8" s="228" customFormat="1" ht="19.5" hidden="1">
      <c r="A154" s="38" t="s">
        <v>194</v>
      </c>
      <c r="B154" s="51" t="s">
        <v>122</v>
      </c>
      <c r="C154" s="230" t="s">
        <v>134</v>
      </c>
      <c r="D154" s="40" t="s">
        <v>234</v>
      </c>
      <c r="E154" s="41" t="s">
        <v>193</v>
      </c>
      <c r="F154" s="231"/>
      <c r="G154" s="453">
        <f>SUM(G155:G157)</f>
        <v>0</v>
      </c>
      <c r="H154" s="29"/>
    </row>
    <row r="155" spans="1:8" s="228" customFormat="1" ht="43.5" customHeight="1" hidden="1">
      <c r="A155" s="28" t="s">
        <v>129</v>
      </c>
      <c r="B155" s="16" t="s">
        <v>122</v>
      </c>
      <c r="C155" s="233" t="s">
        <v>134</v>
      </c>
      <c r="D155" s="6" t="s">
        <v>234</v>
      </c>
      <c r="E155" s="33" t="s">
        <v>193</v>
      </c>
      <c r="F155" s="234" t="s">
        <v>124</v>
      </c>
      <c r="G155" s="454"/>
      <c r="H155" s="29"/>
    </row>
    <row r="156" spans="1:8" s="228" customFormat="1" ht="19.5" hidden="1">
      <c r="A156" s="30" t="s">
        <v>130</v>
      </c>
      <c r="B156" s="16" t="s">
        <v>122</v>
      </c>
      <c r="C156" s="233" t="s">
        <v>134</v>
      </c>
      <c r="D156" s="6" t="s">
        <v>234</v>
      </c>
      <c r="E156" s="33" t="s">
        <v>193</v>
      </c>
      <c r="F156" s="234" t="s">
        <v>131</v>
      </c>
      <c r="G156" s="454"/>
      <c r="H156" s="29"/>
    </row>
    <row r="157" spans="1:8" s="228" customFormat="1" ht="19.5" hidden="1">
      <c r="A157" s="30" t="s">
        <v>132</v>
      </c>
      <c r="B157" s="16" t="s">
        <v>122</v>
      </c>
      <c r="C157" s="233" t="s">
        <v>134</v>
      </c>
      <c r="D157" s="6" t="s">
        <v>234</v>
      </c>
      <c r="E157" s="33" t="s">
        <v>193</v>
      </c>
      <c r="F157" s="234" t="s">
        <v>133</v>
      </c>
      <c r="G157" s="454"/>
      <c r="H157" s="29"/>
    </row>
    <row r="158" spans="1:37" s="229" customFormat="1" ht="19.5" hidden="1">
      <c r="A158" s="13" t="s">
        <v>237</v>
      </c>
      <c r="B158" s="124" t="s">
        <v>122</v>
      </c>
      <c r="C158" s="226" t="s">
        <v>134</v>
      </c>
      <c r="D158" s="4" t="s">
        <v>236</v>
      </c>
      <c r="E158" s="5" t="s">
        <v>189</v>
      </c>
      <c r="F158" s="227"/>
      <c r="G158" s="452">
        <f>+G159+G163</f>
        <v>0</v>
      </c>
      <c r="H158" s="29"/>
      <c r="I158" s="228"/>
      <c r="J158" s="228"/>
      <c r="K158" s="228"/>
      <c r="L158" s="228"/>
      <c r="M158" s="228"/>
      <c r="N158" s="228"/>
      <c r="O158" s="228"/>
      <c r="P158" s="228"/>
      <c r="Q158" s="228"/>
      <c r="R158" s="228"/>
      <c r="S158" s="228"/>
      <c r="T158" s="228"/>
      <c r="U158" s="228"/>
      <c r="V158" s="228"/>
      <c r="W158" s="228"/>
      <c r="X158" s="228"/>
      <c r="Y158" s="228"/>
      <c r="Z158" s="228"/>
      <c r="AA158" s="228"/>
      <c r="AB158" s="228"/>
      <c r="AC158" s="228"/>
      <c r="AD158" s="228"/>
      <c r="AE158" s="228"/>
      <c r="AF158" s="228"/>
      <c r="AG158" s="228"/>
      <c r="AH158" s="228"/>
      <c r="AI158" s="228"/>
      <c r="AJ158" s="228"/>
      <c r="AK158" s="228"/>
    </row>
    <row r="159" spans="1:8" s="228" customFormat="1" ht="19.5" hidden="1">
      <c r="A159" s="38" t="s">
        <v>194</v>
      </c>
      <c r="B159" s="51" t="s">
        <v>122</v>
      </c>
      <c r="C159" s="230" t="s">
        <v>134</v>
      </c>
      <c r="D159" s="40" t="s">
        <v>236</v>
      </c>
      <c r="E159" s="41" t="s">
        <v>193</v>
      </c>
      <c r="F159" s="231"/>
      <c r="G159" s="453">
        <f>SUM(G160:G162)</f>
        <v>0</v>
      </c>
      <c r="H159" s="29"/>
    </row>
    <row r="160" spans="1:8" s="228" customFormat="1" ht="43.5" customHeight="1" hidden="1">
      <c r="A160" s="28" t="s">
        <v>129</v>
      </c>
      <c r="B160" s="16" t="s">
        <v>122</v>
      </c>
      <c r="C160" s="233" t="s">
        <v>134</v>
      </c>
      <c r="D160" s="6" t="s">
        <v>236</v>
      </c>
      <c r="E160" s="33" t="s">
        <v>193</v>
      </c>
      <c r="F160" s="234" t="s">
        <v>124</v>
      </c>
      <c r="G160" s="454"/>
      <c r="H160" s="29"/>
    </row>
    <row r="161" spans="1:8" s="228" customFormat="1" ht="19.5" hidden="1">
      <c r="A161" s="30" t="s">
        <v>130</v>
      </c>
      <c r="B161" s="16" t="s">
        <v>122</v>
      </c>
      <c r="C161" s="233" t="s">
        <v>134</v>
      </c>
      <c r="D161" s="6" t="s">
        <v>236</v>
      </c>
      <c r="E161" s="33" t="s">
        <v>193</v>
      </c>
      <c r="F161" s="234" t="s">
        <v>131</v>
      </c>
      <c r="G161" s="454"/>
      <c r="H161" s="29"/>
    </row>
    <row r="162" spans="1:8" s="228" customFormat="1" ht="19.5" hidden="1">
      <c r="A162" s="30" t="s">
        <v>132</v>
      </c>
      <c r="B162" s="16" t="s">
        <v>122</v>
      </c>
      <c r="C162" s="233" t="s">
        <v>134</v>
      </c>
      <c r="D162" s="6" t="s">
        <v>236</v>
      </c>
      <c r="E162" s="33" t="s">
        <v>193</v>
      </c>
      <c r="F162" s="234" t="s">
        <v>133</v>
      </c>
      <c r="G162" s="454"/>
      <c r="H162" s="29"/>
    </row>
    <row r="163" spans="1:8" s="228" customFormat="1" ht="37.5" hidden="1">
      <c r="A163" s="50" t="s">
        <v>239</v>
      </c>
      <c r="B163" s="51" t="s">
        <v>122</v>
      </c>
      <c r="C163" s="230" t="s">
        <v>134</v>
      </c>
      <c r="D163" s="43" t="s">
        <v>236</v>
      </c>
      <c r="E163" s="44" t="s">
        <v>238</v>
      </c>
      <c r="F163" s="231"/>
      <c r="G163" s="453">
        <f>+G164</f>
        <v>0</v>
      </c>
      <c r="H163" s="29"/>
    </row>
    <row r="164" spans="1:8" s="204" customFormat="1" ht="18.75" hidden="1">
      <c r="A164" s="28" t="s">
        <v>135</v>
      </c>
      <c r="B164" s="16" t="s">
        <v>122</v>
      </c>
      <c r="C164" s="16" t="s">
        <v>134</v>
      </c>
      <c r="D164" s="36" t="s">
        <v>236</v>
      </c>
      <c r="E164" s="37" t="s">
        <v>238</v>
      </c>
      <c r="F164" s="16" t="s">
        <v>136</v>
      </c>
      <c r="G164" s="456"/>
      <c r="H164" s="197"/>
    </row>
    <row r="165" spans="1:8" s="251" customFormat="1" ht="18.75">
      <c r="A165" s="83" t="s">
        <v>241</v>
      </c>
      <c r="B165" s="240" t="s">
        <v>122</v>
      </c>
      <c r="C165" s="84">
        <v>13</v>
      </c>
      <c r="D165" s="85" t="s">
        <v>240</v>
      </c>
      <c r="E165" s="261" t="s">
        <v>189</v>
      </c>
      <c r="F165" s="262"/>
      <c r="G165" s="465">
        <f>+G166+G171</f>
        <v>2411.8959999999997</v>
      </c>
      <c r="H165" s="105"/>
    </row>
    <row r="166" spans="1:8" s="152" customFormat="1" ht="18.75">
      <c r="A166" s="63" t="s">
        <v>243</v>
      </c>
      <c r="B166" s="263" t="s">
        <v>122</v>
      </c>
      <c r="C166" s="75">
        <v>13</v>
      </c>
      <c r="D166" s="76" t="s">
        <v>242</v>
      </c>
      <c r="E166" s="264" t="s">
        <v>189</v>
      </c>
      <c r="F166" s="265"/>
      <c r="G166" s="459">
        <f>G169+G167+G172</f>
        <v>2411.8959999999997</v>
      </c>
      <c r="H166" s="105"/>
    </row>
    <row r="167" spans="1:8" s="152" customFormat="1" ht="18.75">
      <c r="A167" s="106" t="s">
        <v>434</v>
      </c>
      <c r="B167" s="163" t="s">
        <v>122</v>
      </c>
      <c r="C167" s="86">
        <v>13</v>
      </c>
      <c r="D167" s="87" t="s">
        <v>242</v>
      </c>
      <c r="E167" s="266" t="s">
        <v>433</v>
      </c>
      <c r="F167" s="166"/>
      <c r="G167" s="460">
        <f>G168</f>
        <v>2216.41</v>
      </c>
      <c r="H167" s="105"/>
    </row>
    <row r="168" spans="1:8" s="152" customFormat="1" ht="18.75">
      <c r="A168" s="257" t="s">
        <v>130</v>
      </c>
      <c r="B168" s="158" t="s">
        <v>122</v>
      </c>
      <c r="C168" s="78">
        <v>13</v>
      </c>
      <c r="D168" s="79" t="s">
        <v>242</v>
      </c>
      <c r="E168" s="160" t="s">
        <v>433</v>
      </c>
      <c r="F168" s="158" t="s">
        <v>131</v>
      </c>
      <c r="G168" s="466">
        <f>прил7!G69</f>
        <v>2216.41</v>
      </c>
      <c r="H168" s="105"/>
    </row>
    <row r="169" spans="1:8" s="152" customFormat="1" ht="18.75">
      <c r="A169" s="106" t="s">
        <v>323</v>
      </c>
      <c r="B169" s="163" t="s">
        <v>122</v>
      </c>
      <c r="C169" s="86">
        <v>13</v>
      </c>
      <c r="D169" s="87" t="s">
        <v>242</v>
      </c>
      <c r="E169" s="266" t="s">
        <v>324</v>
      </c>
      <c r="F169" s="166"/>
      <c r="G169" s="460">
        <f>G170</f>
        <v>57</v>
      </c>
      <c r="H169" s="105"/>
    </row>
    <row r="170" spans="1:8" s="152" customFormat="1" ht="18.75">
      <c r="A170" s="257" t="s">
        <v>130</v>
      </c>
      <c r="B170" s="158" t="s">
        <v>122</v>
      </c>
      <c r="C170" s="78">
        <v>13</v>
      </c>
      <c r="D170" s="79" t="s">
        <v>242</v>
      </c>
      <c r="E170" s="160" t="s">
        <v>324</v>
      </c>
      <c r="F170" s="158" t="s">
        <v>131</v>
      </c>
      <c r="G170" s="466">
        <f>прил7!G72</f>
        <v>57</v>
      </c>
      <c r="H170" s="105"/>
    </row>
    <row r="171" spans="1:8" s="152" customFormat="1" ht="18.75" hidden="1">
      <c r="A171" s="270" t="s">
        <v>243</v>
      </c>
      <c r="B171" s="271" t="s">
        <v>123</v>
      </c>
      <c r="C171" s="271" t="s">
        <v>149</v>
      </c>
      <c r="D171" s="272" t="s">
        <v>242</v>
      </c>
      <c r="E171" s="264" t="s">
        <v>189</v>
      </c>
      <c r="F171" s="273"/>
      <c r="G171" s="459"/>
      <c r="H171" s="105"/>
    </row>
    <row r="172" spans="1:8" s="152" customFormat="1" ht="18.75">
      <c r="A172" s="113" t="s">
        <v>244</v>
      </c>
      <c r="B172" s="97" t="s">
        <v>123</v>
      </c>
      <c r="C172" s="97" t="s">
        <v>149</v>
      </c>
      <c r="D172" s="278" t="s">
        <v>242</v>
      </c>
      <c r="E172" s="266" t="s">
        <v>327</v>
      </c>
      <c r="F172" s="97"/>
      <c r="G172" s="460">
        <f>SUM(G173:G174)</f>
        <v>138.48600000000002</v>
      </c>
      <c r="H172" s="105"/>
    </row>
    <row r="173" spans="1:8" s="152" customFormat="1" ht="56.25">
      <c r="A173" s="28" t="s">
        <v>129</v>
      </c>
      <c r="B173" s="16" t="s">
        <v>123</v>
      </c>
      <c r="C173" s="16" t="s">
        <v>149</v>
      </c>
      <c r="D173" s="279" t="s">
        <v>242</v>
      </c>
      <c r="E173" s="280" t="s">
        <v>327</v>
      </c>
      <c r="F173" s="16" t="s">
        <v>124</v>
      </c>
      <c r="G173" s="461">
        <f>прил7!G84</f>
        <v>124.638</v>
      </c>
      <c r="H173" s="105"/>
    </row>
    <row r="174" spans="1:8" s="152" customFormat="1" ht="18.75">
      <c r="A174" s="30" t="s">
        <v>130</v>
      </c>
      <c r="B174" s="16" t="s">
        <v>123</v>
      </c>
      <c r="C174" s="16" t="s">
        <v>149</v>
      </c>
      <c r="D174" s="279" t="s">
        <v>242</v>
      </c>
      <c r="E174" s="280" t="s">
        <v>327</v>
      </c>
      <c r="F174" s="16" t="s">
        <v>131</v>
      </c>
      <c r="G174" s="461">
        <f>прил7!G85</f>
        <v>13.848</v>
      </c>
      <c r="H174" s="105"/>
    </row>
    <row r="175" spans="1:8" s="152" customFormat="1" ht="18.75">
      <c r="A175" s="267" t="s">
        <v>296</v>
      </c>
      <c r="B175" s="268" t="s">
        <v>122</v>
      </c>
      <c r="C175" s="268" t="s">
        <v>144</v>
      </c>
      <c r="D175" s="174" t="s">
        <v>295</v>
      </c>
      <c r="E175" s="175" t="s">
        <v>189</v>
      </c>
      <c r="F175" s="269"/>
      <c r="G175" s="457">
        <f>+G176</f>
        <v>6377.175</v>
      </c>
      <c r="H175" s="105"/>
    </row>
    <row r="176" spans="1:8" s="152" customFormat="1" ht="56.25">
      <c r="A176" s="270" t="s">
        <v>297</v>
      </c>
      <c r="B176" s="271" t="s">
        <v>122</v>
      </c>
      <c r="C176" s="271" t="s">
        <v>144</v>
      </c>
      <c r="D176" s="272" t="s">
        <v>298</v>
      </c>
      <c r="E176" s="264" t="s">
        <v>189</v>
      </c>
      <c r="F176" s="273"/>
      <c r="G176" s="459">
        <f>+G177</f>
        <v>6377.175</v>
      </c>
      <c r="H176" s="105"/>
    </row>
    <row r="177" spans="1:254" s="274" customFormat="1" ht="19.5">
      <c r="A177" s="106" t="s">
        <v>192</v>
      </c>
      <c r="B177" s="42" t="s">
        <v>122</v>
      </c>
      <c r="C177" s="42">
        <v>13</v>
      </c>
      <c r="D177" s="42" t="s">
        <v>298</v>
      </c>
      <c r="E177" s="165" t="s">
        <v>191</v>
      </c>
      <c r="F177" s="42"/>
      <c r="G177" s="467">
        <f>SUM(G178:G180)</f>
        <v>6377.175</v>
      </c>
      <c r="H177" s="321"/>
      <c r="K177" s="275"/>
      <c r="L177" s="275"/>
      <c r="M177" s="275"/>
      <c r="N177" s="275"/>
      <c r="O177" s="275"/>
      <c r="P177" s="275"/>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5"/>
      <c r="AS177" s="275"/>
      <c r="AT177" s="275"/>
      <c r="AU177" s="275"/>
      <c r="AV177" s="275"/>
      <c r="AW177" s="275"/>
      <c r="AX177" s="275"/>
      <c r="AY177" s="275"/>
      <c r="AZ177" s="275"/>
      <c r="BA177" s="275"/>
      <c r="BB177" s="275"/>
      <c r="BC177" s="275"/>
      <c r="BD177" s="275"/>
      <c r="BE177" s="275"/>
      <c r="BF177" s="275"/>
      <c r="BG177" s="275"/>
      <c r="BH177" s="275"/>
      <c r="BI177" s="275"/>
      <c r="BJ177" s="275"/>
      <c r="BK177" s="275"/>
      <c r="BL177" s="275"/>
      <c r="BM177" s="275"/>
      <c r="BN177" s="275"/>
      <c r="BO177" s="275"/>
      <c r="BP177" s="275"/>
      <c r="BQ177" s="275"/>
      <c r="BR177" s="275"/>
      <c r="BS177" s="275"/>
      <c r="BT177" s="275"/>
      <c r="BU177" s="275"/>
      <c r="BV177" s="275"/>
      <c r="BW177" s="275"/>
      <c r="BX177" s="275"/>
      <c r="BY177" s="275"/>
      <c r="BZ177" s="275"/>
      <c r="CA177" s="275"/>
      <c r="CB177" s="275"/>
      <c r="CC177" s="275"/>
      <c r="CD177" s="275"/>
      <c r="CE177" s="275"/>
      <c r="CF177" s="275"/>
      <c r="CG177" s="275"/>
      <c r="CH177" s="275"/>
      <c r="CI177" s="275"/>
      <c r="CJ177" s="275"/>
      <c r="CK177" s="275"/>
      <c r="CL177" s="275"/>
      <c r="CM177" s="275"/>
      <c r="CN177" s="275"/>
      <c r="CO177" s="275"/>
      <c r="CP177" s="275"/>
      <c r="CQ177" s="275"/>
      <c r="CR177" s="275"/>
      <c r="CS177" s="275"/>
      <c r="CT177" s="275"/>
      <c r="CU177" s="275"/>
      <c r="CV177" s="275"/>
      <c r="CW177" s="275"/>
      <c r="CX177" s="275"/>
      <c r="CY177" s="275"/>
      <c r="CZ177" s="275"/>
      <c r="DA177" s="275"/>
      <c r="DB177" s="275"/>
      <c r="DC177" s="275"/>
      <c r="DD177" s="275"/>
      <c r="DE177" s="275"/>
      <c r="DF177" s="275"/>
      <c r="DG177" s="275"/>
      <c r="DH177" s="275"/>
      <c r="DI177" s="275"/>
      <c r="DJ177" s="275"/>
      <c r="DK177" s="275"/>
      <c r="DL177" s="275"/>
      <c r="DM177" s="275"/>
      <c r="DN177" s="275"/>
      <c r="DO177" s="275"/>
      <c r="DP177" s="275"/>
      <c r="DQ177" s="275"/>
      <c r="DR177" s="275"/>
      <c r="DS177" s="275"/>
      <c r="DT177" s="275"/>
      <c r="DU177" s="275"/>
      <c r="DV177" s="275"/>
      <c r="DW177" s="275"/>
      <c r="DX177" s="275"/>
      <c r="DY177" s="275"/>
      <c r="DZ177" s="275"/>
      <c r="EA177" s="275"/>
      <c r="EB177" s="275"/>
      <c r="EC177" s="275"/>
      <c r="ED177" s="275"/>
      <c r="EE177" s="275"/>
      <c r="EF177" s="275"/>
      <c r="EG177" s="275"/>
      <c r="EH177" s="275"/>
      <c r="EI177" s="275"/>
      <c r="EJ177" s="275"/>
      <c r="EK177" s="275"/>
      <c r="EL177" s="275"/>
      <c r="EM177" s="275"/>
      <c r="EN177" s="275"/>
      <c r="EO177" s="275"/>
      <c r="EP177" s="275"/>
      <c r="EQ177" s="275"/>
      <c r="ER177" s="275"/>
      <c r="ES177" s="275"/>
      <c r="ET177" s="275"/>
      <c r="EU177" s="275"/>
      <c r="EV177" s="275"/>
      <c r="EW177" s="275"/>
      <c r="EX177" s="275"/>
      <c r="EY177" s="275"/>
      <c r="EZ177" s="275"/>
      <c r="FA177" s="275"/>
      <c r="FB177" s="275"/>
      <c r="FC177" s="275"/>
      <c r="FD177" s="275"/>
      <c r="FE177" s="275"/>
      <c r="FF177" s="275"/>
      <c r="FG177" s="275"/>
      <c r="FH177" s="275"/>
      <c r="FI177" s="275"/>
      <c r="FJ177" s="275"/>
      <c r="FK177" s="275"/>
      <c r="FL177" s="275"/>
      <c r="FM177" s="275"/>
      <c r="FN177" s="275"/>
      <c r="FO177" s="275"/>
      <c r="FP177" s="275"/>
      <c r="FQ177" s="275"/>
      <c r="FR177" s="275"/>
      <c r="FS177" s="275"/>
      <c r="FT177" s="275"/>
      <c r="FU177" s="275"/>
      <c r="FV177" s="275"/>
      <c r="FW177" s="275"/>
      <c r="FX177" s="275"/>
      <c r="FY177" s="275"/>
      <c r="FZ177" s="275"/>
      <c r="GA177" s="275"/>
      <c r="GB177" s="275"/>
      <c r="GC177" s="275"/>
      <c r="GD177" s="275"/>
      <c r="GE177" s="275"/>
      <c r="GF177" s="275"/>
      <c r="GG177" s="275"/>
      <c r="GH177" s="275"/>
      <c r="GI177" s="275"/>
      <c r="GJ177" s="275"/>
      <c r="GK177" s="275"/>
      <c r="GL177" s="275"/>
      <c r="GM177" s="275"/>
      <c r="GN177" s="275"/>
      <c r="GO177" s="275"/>
      <c r="GP177" s="275"/>
      <c r="GQ177" s="275"/>
      <c r="GR177" s="275"/>
      <c r="GS177" s="275"/>
      <c r="GT177" s="275"/>
      <c r="GU177" s="275"/>
      <c r="GV177" s="275"/>
      <c r="GW177" s="275"/>
      <c r="GX177" s="275"/>
      <c r="GY177" s="275"/>
      <c r="GZ177" s="275"/>
      <c r="HA177" s="275"/>
      <c r="HB177" s="275"/>
      <c r="HC177" s="275"/>
      <c r="HD177" s="275"/>
      <c r="HE177" s="275"/>
      <c r="HF177" s="275"/>
      <c r="HG177" s="275"/>
      <c r="HH177" s="275"/>
      <c r="HI177" s="275"/>
      <c r="HJ177" s="275"/>
      <c r="HK177" s="275"/>
      <c r="HL177" s="275"/>
      <c r="HM177" s="275"/>
      <c r="HN177" s="275"/>
      <c r="HO177" s="275"/>
      <c r="HP177" s="275"/>
      <c r="HQ177" s="275"/>
      <c r="HR177" s="275"/>
      <c r="HS177" s="275"/>
      <c r="HT177" s="275"/>
      <c r="HU177" s="275"/>
      <c r="HV177" s="275"/>
      <c r="HW177" s="275"/>
      <c r="HX177" s="275"/>
      <c r="HY177" s="275"/>
      <c r="HZ177" s="275"/>
      <c r="IA177" s="275"/>
      <c r="IB177" s="275"/>
      <c r="IC177" s="275"/>
      <c r="ID177" s="275"/>
      <c r="IE177" s="275"/>
      <c r="IF177" s="275"/>
      <c r="IG177" s="275"/>
      <c r="IH177" s="275"/>
      <c r="II177" s="275"/>
      <c r="IJ177" s="275"/>
      <c r="IK177" s="275"/>
      <c r="IL177" s="275"/>
      <c r="IM177" s="275"/>
      <c r="IN177" s="275"/>
      <c r="IO177" s="275"/>
      <c r="IP177" s="275"/>
      <c r="IQ177" s="275"/>
      <c r="IR177" s="275"/>
      <c r="IS177" s="275"/>
      <c r="IT177" s="275"/>
    </row>
    <row r="178" spans="1:254" s="274" customFormat="1" ht="56.25">
      <c r="A178" s="148" t="s">
        <v>129</v>
      </c>
      <c r="B178" s="80" t="s">
        <v>122</v>
      </c>
      <c r="C178" s="80">
        <v>13</v>
      </c>
      <c r="D178" s="442" t="s">
        <v>298</v>
      </c>
      <c r="E178" s="160" t="s">
        <v>191</v>
      </c>
      <c r="F178" s="80" t="s">
        <v>124</v>
      </c>
      <c r="G178" s="468">
        <f>прил7!G76</f>
        <v>3321.84</v>
      </c>
      <c r="H178" s="321"/>
      <c r="I178" s="277"/>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5"/>
      <c r="AY178" s="275"/>
      <c r="AZ178" s="275"/>
      <c r="BA178" s="275"/>
      <c r="BB178" s="275"/>
      <c r="BC178" s="275"/>
      <c r="BD178" s="275"/>
      <c r="BE178" s="275"/>
      <c r="BF178" s="275"/>
      <c r="BG178" s="275"/>
      <c r="BH178" s="275"/>
      <c r="BI178" s="275"/>
      <c r="BJ178" s="275"/>
      <c r="BK178" s="275"/>
      <c r="BL178" s="275"/>
      <c r="BM178" s="275"/>
      <c r="BN178" s="275"/>
      <c r="BO178" s="275"/>
      <c r="BP178" s="275"/>
      <c r="BQ178" s="275"/>
      <c r="BR178" s="275"/>
      <c r="BS178" s="275"/>
      <c r="BT178" s="275"/>
      <c r="BU178" s="275"/>
      <c r="BV178" s="275"/>
      <c r="BW178" s="275"/>
      <c r="BX178" s="275"/>
      <c r="BY178" s="275"/>
      <c r="BZ178" s="275"/>
      <c r="CA178" s="275"/>
      <c r="CB178" s="275"/>
      <c r="CC178" s="275"/>
      <c r="CD178" s="275"/>
      <c r="CE178" s="275"/>
      <c r="CF178" s="275"/>
      <c r="CG178" s="275"/>
      <c r="CH178" s="275"/>
      <c r="CI178" s="275"/>
      <c r="CJ178" s="275"/>
      <c r="CK178" s="275"/>
      <c r="CL178" s="275"/>
      <c r="CM178" s="275"/>
      <c r="CN178" s="275"/>
      <c r="CO178" s="275"/>
      <c r="CP178" s="275"/>
      <c r="CQ178" s="275"/>
      <c r="CR178" s="275"/>
      <c r="CS178" s="275"/>
      <c r="CT178" s="275"/>
      <c r="CU178" s="275"/>
      <c r="CV178" s="275"/>
      <c r="CW178" s="275"/>
      <c r="CX178" s="275"/>
      <c r="CY178" s="275"/>
      <c r="CZ178" s="275"/>
      <c r="DA178" s="275"/>
      <c r="DB178" s="275"/>
      <c r="DC178" s="275"/>
      <c r="DD178" s="275"/>
      <c r="DE178" s="275"/>
      <c r="DF178" s="275"/>
      <c r="DG178" s="275"/>
      <c r="DH178" s="275"/>
      <c r="DI178" s="275"/>
      <c r="DJ178" s="275"/>
      <c r="DK178" s="275"/>
      <c r="DL178" s="275"/>
      <c r="DM178" s="275"/>
      <c r="DN178" s="275"/>
      <c r="DO178" s="275"/>
      <c r="DP178" s="275"/>
      <c r="DQ178" s="275"/>
      <c r="DR178" s="275"/>
      <c r="DS178" s="275"/>
      <c r="DT178" s="275"/>
      <c r="DU178" s="275"/>
      <c r="DV178" s="275"/>
      <c r="DW178" s="275"/>
      <c r="DX178" s="275"/>
      <c r="DY178" s="275"/>
      <c r="DZ178" s="275"/>
      <c r="EA178" s="275"/>
      <c r="EB178" s="275"/>
      <c r="EC178" s="275"/>
      <c r="ED178" s="275"/>
      <c r="EE178" s="275"/>
      <c r="EF178" s="275"/>
      <c r="EG178" s="275"/>
      <c r="EH178" s="275"/>
      <c r="EI178" s="275"/>
      <c r="EJ178" s="275"/>
      <c r="EK178" s="275"/>
      <c r="EL178" s="275"/>
      <c r="EM178" s="275"/>
      <c r="EN178" s="275"/>
      <c r="EO178" s="275"/>
      <c r="EP178" s="275"/>
      <c r="EQ178" s="275"/>
      <c r="ER178" s="275"/>
      <c r="ES178" s="275"/>
      <c r="ET178" s="275"/>
      <c r="EU178" s="275"/>
      <c r="EV178" s="275"/>
      <c r="EW178" s="275"/>
      <c r="EX178" s="275"/>
      <c r="EY178" s="275"/>
      <c r="EZ178" s="275"/>
      <c r="FA178" s="275"/>
      <c r="FB178" s="275"/>
      <c r="FC178" s="275"/>
      <c r="FD178" s="275"/>
      <c r="FE178" s="275"/>
      <c r="FF178" s="275"/>
      <c r="FG178" s="275"/>
      <c r="FH178" s="275"/>
      <c r="FI178" s="275"/>
      <c r="FJ178" s="275"/>
      <c r="FK178" s="275"/>
      <c r="FL178" s="275"/>
      <c r="FM178" s="275"/>
      <c r="FN178" s="275"/>
      <c r="FO178" s="275"/>
      <c r="FP178" s="275"/>
      <c r="FQ178" s="275"/>
      <c r="FR178" s="275"/>
      <c r="FS178" s="275"/>
      <c r="FT178" s="275"/>
      <c r="FU178" s="275"/>
      <c r="FV178" s="275"/>
      <c r="FW178" s="275"/>
      <c r="FX178" s="275"/>
      <c r="FY178" s="275"/>
      <c r="FZ178" s="275"/>
      <c r="GA178" s="275"/>
      <c r="GB178" s="275"/>
      <c r="GC178" s="275"/>
      <c r="GD178" s="275"/>
      <c r="GE178" s="275"/>
      <c r="GF178" s="275"/>
      <c r="GG178" s="275"/>
      <c r="GH178" s="275"/>
      <c r="GI178" s="275"/>
      <c r="GJ178" s="275"/>
      <c r="GK178" s="275"/>
      <c r="GL178" s="275"/>
      <c r="GM178" s="275"/>
      <c r="GN178" s="275"/>
      <c r="GO178" s="275"/>
      <c r="GP178" s="275"/>
      <c r="GQ178" s="275"/>
      <c r="GR178" s="275"/>
      <c r="GS178" s="275"/>
      <c r="GT178" s="275"/>
      <c r="GU178" s="275"/>
      <c r="GV178" s="275"/>
      <c r="GW178" s="275"/>
      <c r="GX178" s="275"/>
      <c r="GY178" s="275"/>
      <c r="GZ178" s="275"/>
      <c r="HA178" s="275"/>
      <c r="HB178" s="275"/>
      <c r="HC178" s="275"/>
      <c r="HD178" s="275"/>
      <c r="HE178" s="275"/>
      <c r="HF178" s="275"/>
      <c r="HG178" s="275"/>
      <c r="HH178" s="275"/>
      <c r="HI178" s="275"/>
      <c r="HJ178" s="275"/>
      <c r="HK178" s="275"/>
      <c r="HL178" s="275"/>
      <c r="HM178" s="275"/>
      <c r="HN178" s="275"/>
      <c r="HO178" s="275"/>
      <c r="HP178" s="275"/>
      <c r="HQ178" s="275"/>
      <c r="HR178" s="275"/>
      <c r="HS178" s="275"/>
      <c r="HT178" s="275"/>
      <c r="HU178" s="275"/>
      <c r="HV178" s="275"/>
      <c r="HW178" s="275"/>
      <c r="HX178" s="275"/>
      <c r="HY178" s="275"/>
      <c r="HZ178" s="275"/>
      <c r="IA178" s="275"/>
      <c r="IB178" s="275"/>
      <c r="IC178" s="275"/>
      <c r="ID178" s="275"/>
      <c r="IE178" s="275"/>
      <c r="IF178" s="275"/>
      <c r="IG178" s="275"/>
      <c r="IH178" s="275"/>
      <c r="II178" s="275"/>
      <c r="IJ178" s="275"/>
      <c r="IK178" s="275"/>
      <c r="IL178" s="275"/>
      <c r="IM178" s="275"/>
      <c r="IN178" s="275"/>
      <c r="IO178" s="275"/>
      <c r="IP178" s="275"/>
      <c r="IQ178" s="275"/>
      <c r="IR178" s="275"/>
      <c r="IS178" s="275"/>
      <c r="IT178" s="275"/>
    </row>
    <row r="179" spans="1:254" s="274" customFormat="1" ht="19.5">
      <c r="A179" s="108" t="s">
        <v>130</v>
      </c>
      <c r="B179" s="80" t="s">
        <v>122</v>
      </c>
      <c r="C179" s="80">
        <v>13</v>
      </c>
      <c r="D179" s="442" t="s">
        <v>298</v>
      </c>
      <c r="E179" s="160" t="s">
        <v>191</v>
      </c>
      <c r="F179" s="80" t="s">
        <v>131</v>
      </c>
      <c r="G179" s="469">
        <f>прил7!G77</f>
        <v>3005.335</v>
      </c>
      <c r="H179" s="321"/>
      <c r="I179" s="277"/>
      <c r="K179" s="275"/>
      <c r="L179" s="275"/>
      <c r="M179" s="275"/>
      <c r="N179" s="275"/>
      <c r="O179" s="275"/>
      <c r="P179" s="275"/>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5"/>
      <c r="AR179" s="275"/>
      <c r="AS179" s="275"/>
      <c r="AT179" s="275"/>
      <c r="AU179" s="275"/>
      <c r="AV179" s="275"/>
      <c r="AW179" s="275"/>
      <c r="AX179" s="275"/>
      <c r="AY179" s="275"/>
      <c r="AZ179" s="275"/>
      <c r="BA179" s="275"/>
      <c r="BB179" s="275"/>
      <c r="BC179" s="275"/>
      <c r="BD179" s="275"/>
      <c r="BE179" s="275"/>
      <c r="BF179" s="275"/>
      <c r="BG179" s="275"/>
      <c r="BH179" s="275"/>
      <c r="BI179" s="275"/>
      <c r="BJ179" s="275"/>
      <c r="BK179" s="275"/>
      <c r="BL179" s="275"/>
      <c r="BM179" s="275"/>
      <c r="BN179" s="275"/>
      <c r="BO179" s="275"/>
      <c r="BP179" s="275"/>
      <c r="BQ179" s="275"/>
      <c r="BR179" s="275"/>
      <c r="BS179" s="275"/>
      <c r="BT179" s="275"/>
      <c r="BU179" s="275"/>
      <c r="BV179" s="275"/>
      <c r="BW179" s="275"/>
      <c r="BX179" s="275"/>
      <c r="BY179" s="275"/>
      <c r="BZ179" s="275"/>
      <c r="CA179" s="275"/>
      <c r="CB179" s="275"/>
      <c r="CC179" s="275"/>
      <c r="CD179" s="275"/>
      <c r="CE179" s="275"/>
      <c r="CF179" s="275"/>
      <c r="CG179" s="275"/>
      <c r="CH179" s="275"/>
      <c r="CI179" s="275"/>
      <c r="CJ179" s="275"/>
      <c r="CK179" s="275"/>
      <c r="CL179" s="275"/>
      <c r="CM179" s="275"/>
      <c r="CN179" s="275"/>
      <c r="CO179" s="275"/>
      <c r="CP179" s="275"/>
      <c r="CQ179" s="275"/>
      <c r="CR179" s="275"/>
      <c r="CS179" s="275"/>
      <c r="CT179" s="275"/>
      <c r="CU179" s="275"/>
      <c r="CV179" s="275"/>
      <c r="CW179" s="275"/>
      <c r="CX179" s="275"/>
      <c r="CY179" s="275"/>
      <c r="CZ179" s="275"/>
      <c r="DA179" s="275"/>
      <c r="DB179" s="275"/>
      <c r="DC179" s="275"/>
      <c r="DD179" s="275"/>
      <c r="DE179" s="275"/>
      <c r="DF179" s="275"/>
      <c r="DG179" s="275"/>
      <c r="DH179" s="275"/>
      <c r="DI179" s="275"/>
      <c r="DJ179" s="275"/>
      <c r="DK179" s="275"/>
      <c r="DL179" s="275"/>
      <c r="DM179" s="275"/>
      <c r="DN179" s="275"/>
      <c r="DO179" s="275"/>
      <c r="DP179" s="275"/>
      <c r="DQ179" s="275"/>
      <c r="DR179" s="275"/>
      <c r="DS179" s="275"/>
      <c r="DT179" s="275"/>
      <c r="DU179" s="275"/>
      <c r="DV179" s="275"/>
      <c r="DW179" s="275"/>
      <c r="DX179" s="275"/>
      <c r="DY179" s="275"/>
      <c r="DZ179" s="275"/>
      <c r="EA179" s="275"/>
      <c r="EB179" s="275"/>
      <c r="EC179" s="275"/>
      <c r="ED179" s="275"/>
      <c r="EE179" s="275"/>
      <c r="EF179" s="275"/>
      <c r="EG179" s="275"/>
      <c r="EH179" s="275"/>
      <c r="EI179" s="275"/>
      <c r="EJ179" s="275"/>
      <c r="EK179" s="275"/>
      <c r="EL179" s="275"/>
      <c r="EM179" s="275"/>
      <c r="EN179" s="275"/>
      <c r="EO179" s="275"/>
      <c r="EP179" s="275"/>
      <c r="EQ179" s="275"/>
      <c r="ER179" s="275"/>
      <c r="ES179" s="275"/>
      <c r="ET179" s="275"/>
      <c r="EU179" s="275"/>
      <c r="EV179" s="275"/>
      <c r="EW179" s="275"/>
      <c r="EX179" s="275"/>
      <c r="EY179" s="275"/>
      <c r="EZ179" s="275"/>
      <c r="FA179" s="275"/>
      <c r="FB179" s="275"/>
      <c r="FC179" s="275"/>
      <c r="FD179" s="275"/>
      <c r="FE179" s="275"/>
      <c r="FF179" s="275"/>
      <c r="FG179" s="275"/>
      <c r="FH179" s="275"/>
      <c r="FI179" s="275"/>
      <c r="FJ179" s="275"/>
      <c r="FK179" s="275"/>
      <c r="FL179" s="275"/>
      <c r="FM179" s="275"/>
      <c r="FN179" s="275"/>
      <c r="FO179" s="275"/>
      <c r="FP179" s="275"/>
      <c r="FQ179" s="275"/>
      <c r="FR179" s="275"/>
      <c r="FS179" s="275"/>
      <c r="FT179" s="275"/>
      <c r="FU179" s="275"/>
      <c r="FV179" s="275"/>
      <c r="FW179" s="275"/>
      <c r="FX179" s="275"/>
      <c r="FY179" s="275"/>
      <c r="FZ179" s="275"/>
      <c r="GA179" s="275"/>
      <c r="GB179" s="275"/>
      <c r="GC179" s="275"/>
      <c r="GD179" s="275"/>
      <c r="GE179" s="275"/>
      <c r="GF179" s="275"/>
      <c r="GG179" s="275"/>
      <c r="GH179" s="275"/>
      <c r="GI179" s="275"/>
      <c r="GJ179" s="275"/>
      <c r="GK179" s="275"/>
      <c r="GL179" s="275"/>
      <c r="GM179" s="275"/>
      <c r="GN179" s="275"/>
      <c r="GO179" s="275"/>
      <c r="GP179" s="275"/>
      <c r="GQ179" s="275"/>
      <c r="GR179" s="275"/>
      <c r="GS179" s="275"/>
      <c r="GT179" s="275"/>
      <c r="GU179" s="275"/>
      <c r="GV179" s="275"/>
      <c r="GW179" s="275"/>
      <c r="GX179" s="275"/>
      <c r="GY179" s="275"/>
      <c r="GZ179" s="275"/>
      <c r="HA179" s="275"/>
      <c r="HB179" s="275"/>
      <c r="HC179" s="275"/>
      <c r="HD179" s="275"/>
      <c r="HE179" s="275"/>
      <c r="HF179" s="275"/>
      <c r="HG179" s="275"/>
      <c r="HH179" s="275"/>
      <c r="HI179" s="275"/>
      <c r="HJ179" s="275"/>
      <c r="HK179" s="275"/>
      <c r="HL179" s="275"/>
      <c r="HM179" s="275"/>
      <c r="HN179" s="275"/>
      <c r="HO179" s="275"/>
      <c r="HP179" s="275"/>
      <c r="HQ179" s="275"/>
      <c r="HR179" s="275"/>
      <c r="HS179" s="275"/>
      <c r="HT179" s="275"/>
      <c r="HU179" s="275"/>
      <c r="HV179" s="275"/>
      <c r="HW179" s="275"/>
      <c r="HX179" s="275"/>
      <c r="HY179" s="275"/>
      <c r="HZ179" s="275"/>
      <c r="IA179" s="275"/>
      <c r="IB179" s="275"/>
      <c r="IC179" s="275"/>
      <c r="ID179" s="275"/>
      <c r="IE179" s="275"/>
      <c r="IF179" s="275"/>
      <c r="IG179" s="275"/>
      <c r="IH179" s="275"/>
      <c r="II179" s="275"/>
      <c r="IJ179" s="275"/>
      <c r="IK179" s="275"/>
      <c r="IL179" s="275"/>
      <c r="IM179" s="275"/>
      <c r="IN179" s="275"/>
      <c r="IO179" s="275"/>
      <c r="IP179" s="275"/>
      <c r="IQ179" s="275"/>
      <c r="IR179" s="275"/>
      <c r="IS179" s="275"/>
      <c r="IT179" s="275"/>
    </row>
    <row r="180" spans="1:254" s="274" customFormat="1" ht="19.5">
      <c r="A180" s="131" t="s">
        <v>132</v>
      </c>
      <c r="B180" s="80" t="s">
        <v>122</v>
      </c>
      <c r="C180" s="80">
        <v>13</v>
      </c>
      <c r="D180" s="442" t="s">
        <v>298</v>
      </c>
      <c r="E180" s="160" t="s">
        <v>191</v>
      </c>
      <c r="F180" s="80" t="s">
        <v>133</v>
      </c>
      <c r="G180" s="469">
        <f>прил7!G78</f>
        <v>50</v>
      </c>
      <c r="H180" s="321"/>
      <c r="I180" s="277"/>
      <c r="K180" s="275"/>
      <c r="L180" s="275"/>
      <c r="M180" s="275"/>
      <c r="N180" s="275"/>
      <c r="O180" s="275"/>
      <c r="P180" s="275"/>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5"/>
      <c r="AM180" s="275"/>
      <c r="AN180" s="275"/>
      <c r="AO180" s="275"/>
      <c r="AP180" s="275"/>
      <c r="AQ180" s="275"/>
      <c r="AR180" s="275"/>
      <c r="AS180" s="275"/>
      <c r="AT180" s="275"/>
      <c r="AU180" s="275"/>
      <c r="AV180" s="275"/>
      <c r="AW180" s="275"/>
      <c r="AX180" s="275"/>
      <c r="AY180" s="275"/>
      <c r="AZ180" s="275"/>
      <c r="BA180" s="275"/>
      <c r="BB180" s="275"/>
      <c r="BC180" s="275"/>
      <c r="BD180" s="275"/>
      <c r="BE180" s="275"/>
      <c r="BF180" s="275"/>
      <c r="BG180" s="275"/>
      <c r="BH180" s="275"/>
      <c r="BI180" s="275"/>
      <c r="BJ180" s="275"/>
      <c r="BK180" s="275"/>
      <c r="BL180" s="275"/>
      <c r="BM180" s="275"/>
      <c r="BN180" s="275"/>
      <c r="BO180" s="275"/>
      <c r="BP180" s="275"/>
      <c r="BQ180" s="275"/>
      <c r="BR180" s="275"/>
      <c r="BS180" s="275"/>
      <c r="BT180" s="275"/>
      <c r="BU180" s="275"/>
      <c r="BV180" s="275"/>
      <c r="BW180" s="275"/>
      <c r="BX180" s="275"/>
      <c r="BY180" s="275"/>
      <c r="BZ180" s="275"/>
      <c r="CA180" s="275"/>
      <c r="CB180" s="275"/>
      <c r="CC180" s="275"/>
      <c r="CD180" s="275"/>
      <c r="CE180" s="275"/>
      <c r="CF180" s="275"/>
      <c r="CG180" s="275"/>
      <c r="CH180" s="275"/>
      <c r="CI180" s="275"/>
      <c r="CJ180" s="275"/>
      <c r="CK180" s="275"/>
      <c r="CL180" s="275"/>
      <c r="CM180" s="275"/>
      <c r="CN180" s="275"/>
      <c r="CO180" s="275"/>
      <c r="CP180" s="275"/>
      <c r="CQ180" s="275"/>
      <c r="CR180" s="275"/>
      <c r="CS180" s="275"/>
      <c r="CT180" s="275"/>
      <c r="CU180" s="275"/>
      <c r="CV180" s="275"/>
      <c r="CW180" s="275"/>
      <c r="CX180" s="275"/>
      <c r="CY180" s="275"/>
      <c r="CZ180" s="275"/>
      <c r="DA180" s="275"/>
      <c r="DB180" s="275"/>
      <c r="DC180" s="275"/>
      <c r="DD180" s="275"/>
      <c r="DE180" s="275"/>
      <c r="DF180" s="275"/>
      <c r="DG180" s="275"/>
      <c r="DH180" s="275"/>
      <c r="DI180" s="275"/>
      <c r="DJ180" s="275"/>
      <c r="DK180" s="275"/>
      <c r="DL180" s="275"/>
      <c r="DM180" s="275"/>
      <c r="DN180" s="275"/>
      <c r="DO180" s="275"/>
      <c r="DP180" s="275"/>
      <c r="DQ180" s="275"/>
      <c r="DR180" s="275"/>
      <c r="DS180" s="275"/>
      <c r="DT180" s="275"/>
      <c r="DU180" s="275"/>
      <c r="DV180" s="275"/>
      <c r="DW180" s="275"/>
      <c r="DX180" s="275"/>
      <c r="DY180" s="275"/>
      <c r="DZ180" s="275"/>
      <c r="EA180" s="275"/>
      <c r="EB180" s="275"/>
      <c r="EC180" s="275"/>
      <c r="ED180" s="275"/>
      <c r="EE180" s="275"/>
      <c r="EF180" s="275"/>
      <c r="EG180" s="275"/>
      <c r="EH180" s="275"/>
      <c r="EI180" s="275"/>
      <c r="EJ180" s="275"/>
      <c r="EK180" s="275"/>
      <c r="EL180" s="275"/>
      <c r="EM180" s="275"/>
      <c r="EN180" s="275"/>
      <c r="EO180" s="275"/>
      <c r="EP180" s="275"/>
      <c r="EQ180" s="275"/>
      <c r="ER180" s="275"/>
      <c r="ES180" s="275"/>
      <c r="ET180" s="275"/>
      <c r="EU180" s="275"/>
      <c r="EV180" s="275"/>
      <c r="EW180" s="275"/>
      <c r="EX180" s="275"/>
      <c r="EY180" s="275"/>
      <c r="EZ180" s="275"/>
      <c r="FA180" s="275"/>
      <c r="FB180" s="275"/>
      <c r="FC180" s="275"/>
      <c r="FD180" s="275"/>
      <c r="FE180" s="275"/>
      <c r="FF180" s="275"/>
      <c r="FG180" s="275"/>
      <c r="FH180" s="275"/>
      <c r="FI180" s="275"/>
      <c r="FJ180" s="275"/>
      <c r="FK180" s="275"/>
      <c r="FL180" s="275"/>
      <c r="FM180" s="275"/>
      <c r="FN180" s="275"/>
      <c r="FO180" s="275"/>
      <c r="FP180" s="275"/>
      <c r="FQ180" s="275"/>
      <c r="FR180" s="275"/>
      <c r="FS180" s="275"/>
      <c r="FT180" s="275"/>
      <c r="FU180" s="275"/>
      <c r="FV180" s="275"/>
      <c r="FW180" s="275"/>
      <c r="FX180" s="275"/>
      <c r="FY180" s="275"/>
      <c r="FZ180" s="275"/>
      <c r="GA180" s="275"/>
      <c r="GB180" s="275"/>
      <c r="GC180" s="275"/>
      <c r="GD180" s="275"/>
      <c r="GE180" s="275"/>
      <c r="GF180" s="275"/>
      <c r="GG180" s="275"/>
      <c r="GH180" s="275"/>
      <c r="GI180" s="275"/>
      <c r="GJ180" s="275"/>
      <c r="GK180" s="275"/>
      <c r="GL180" s="275"/>
      <c r="GM180" s="275"/>
      <c r="GN180" s="275"/>
      <c r="GO180" s="275"/>
      <c r="GP180" s="275"/>
      <c r="GQ180" s="275"/>
      <c r="GR180" s="275"/>
      <c r="GS180" s="275"/>
      <c r="GT180" s="275"/>
      <c r="GU180" s="275"/>
      <c r="GV180" s="275"/>
      <c r="GW180" s="275"/>
      <c r="GX180" s="275"/>
      <c r="GY180" s="275"/>
      <c r="GZ180" s="275"/>
      <c r="HA180" s="275"/>
      <c r="HB180" s="275"/>
      <c r="HC180" s="275"/>
      <c r="HD180" s="275"/>
      <c r="HE180" s="275"/>
      <c r="HF180" s="275"/>
      <c r="HG180" s="275"/>
      <c r="HH180" s="275"/>
      <c r="HI180" s="275"/>
      <c r="HJ180" s="275"/>
      <c r="HK180" s="275"/>
      <c r="HL180" s="275"/>
      <c r="HM180" s="275"/>
      <c r="HN180" s="275"/>
      <c r="HO180" s="275"/>
      <c r="HP180" s="275"/>
      <c r="HQ180" s="275"/>
      <c r="HR180" s="275"/>
      <c r="HS180" s="275"/>
      <c r="HT180" s="275"/>
      <c r="HU180" s="275"/>
      <c r="HV180" s="275"/>
      <c r="HW180" s="275"/>
      <c r="HX180" s="275"/>
      <c r="HY180" s="275"/>
      <c r="HZ180" s="275"/>
      <c r="IA180" s="275"/>
      <c r="IB180" s="275"/>
      <c r="IC180" s="275"/>
      <c r="ID180" s="275"/>
      <c r="IE180" s="275"/>
      <c r="IF180" s="275"/>
      <c r="IG180" s="275"/>
      <c r="IH180" s="275"/>
      <c r="II180" s="275"/>
      <c r="IJ180" s="275"/>
      <c r="IK180" s="275"/>
      <c r="IL180" s="275"/>
      <c r="IM180" s="275"/>
      <c r="IN180" s="275"/>
      <c r="IO180" s="275"/>
      <c r="IP180" s="275"/>
      <c r="IQ180" s="275"/>
      <c r="IR180" s="275"/>
      <c r="IS180" s="275"/>
      <c r="IT180" s="275"/>
    </row>
    <row r="181" spans="1:37" s="229" customFormat="1" ht="19.5" hidden="1">
      <c r="A181" s="13" t="s">
        <v>246</v>
      </c>
      <c r="B181" s="124" t="s">
        <v>122</v>
      </c>
      <c r="C181" s="226" t="s">
        <v>138</v>
      </c>
      <c r="D181" s="54" t="s">
        <v>245</v>
      </c>
      <c r="E181" s="55" t="s">
        <v>189</v>
      </c>
      <c r="F181" s="227"/>
      <c r="G181" s="452">
        <f>+G182</f>
        <v>0</v>
      </c>
      <c r="H181" s="29"/>
      <c r="I181" s="228"/>
      <c r="J181" s="228"/>
      <c r="K181" s="228"/>
      <c r="L181" s="228"/>
      <c r="M181" s="228"/>
      <c r="N181" s="228"/>
      <c r="O181" s="228"/>
      <c r="P181" s="228"/>
      <c r="Q181" s="228"/>
      <c r="R181" s="228"/>
      <c r="S181" s="228"/>
      <c r="T181" s="228"/>
      <c r="U181" s="228"/>
      <c r="V181" s="228"/>
      <c r="W181" s="228"/>
      <c r="X181" s="228"/>
      <c r="Y181" s="228"/>
      <c r="Z181" s="228"/>
      <c r="AA181" s="228"/>
      <c r="AB181" s="228"/>
      <c r="AC181" s="228"/>
      <c r="AD181" s="228"/>
      <c r="AE181" s="228"/>
      <c r="AF181" s="228"/>
      <c r="AG181" s="228"/>
      <c r="AH181" s="228"/>
      <c r="AI181" s="228"/>
      <c r="AJ181" s="228"/>
      <c r="AK181" s="228"/>
    </row>
    <row r="182" spans="1:37" s="229" customFormat="1" ht="19.5" hidden="1">
      <c r="A182" s="38" t="s">
        <v>248</v>
      </c>
      <c r="B182" s="51" t="s">
        <v>122</v>
      </c>
      <c r="C182" s="230" t="s">
        <v>138</v>
      </c>
      <c r="D182" s="56" t="s">
        <v>245</v>
      </c>
      <c r="E182" s="57" t="s">
        <v>247</v>
      </c>
      <c r="F182" s="231"/>
      <c r="G182" s="453">
        <f>+G183</f>
        <v>0</v>
      </c>
      <c r="H182" s="29"/>
      <c r="I182" s="228"/>
      <c r="J182" s="228"/>
      <c r="K182" s="228"/>
      <c r="L182" s="228"/>
      <c r="M182" s="228"/>
      <c r="N182" s="228"/>
      <c r="O182" s="228"/>
      <c r="P182" s="228"/>
      <c r="Q182" s="228"/>
      <c r="R182" s="228"/>
      <c r="S182" s="228"/>
      <c r="T182" s="228"/>
      <c r="U182" s="228"/>
      <c r="V182" s="228"/>
      <c r="W182" s="228"/>
      <c r="X182" s="228"/>
      <c r="Y182" s="228"/>
      <c r="Z182" s="228"/>
      <c r="AA182" s="228"/>
      <c r="AB182" s="228"/>
      <c r="AC182" s="228"/>
      <c r="AD182" s="228"/>
      <c r="AE182" s="228"/>
      <c r="AF182" s="228"/>
      <c r="AG182" s="228"/>
      <c r="AH182" s="228"/>
      <c r="AI182" s="228"/>
      <c r="AJ182" s="228"/>
      <c r="AK182" s="228"/>
    </row>
    <row r="183" spans="1:8" s="204" customFormat="1" ht="18.75" hidden="1">
      <c r="A183" s="243" t="s">
        <v>130</v>
      </c>
      <c r="B183" s="16" t="s">
        <v>122</v>
      </c>
      <c r="C183" s="16" t="s">
        <v>138</v>
      </c>
      <c r="D183" s="58" t="s">
        <v>245</v>
      </c>
      <c r="E183" s="59" t="s">
        <v>247</v>
      </c>
      <c r="F183" s="16" t="s">
        <v>131</v>
      </c>
      <c r="G183" s="456"/>
      <c r="H183" s="197"/>
    </row>
    <row r="184" spans="1:8" s="152" customFormat="1" ht="20.25" customHeight="1" hidden="1">
      <c r="A184" s="81" t="s">
        <v>141</v>
      </c>
      <c r="B184" s="110" t="s">
        <v>122</v>
      </c>
      <c r="C184" s="398">
        <v>11</v>
      </c>
      <c r="D184" s="399" t="s">
        <v>249</v>
      </c>
      <c r="E184" s="242" t="s">
        <v>189</v>
      </c>
      <c r="F184" s="250"/>
      <c r="G184" s="457">
        <f>G185</f>
        <v>0</v>
      </c>
      <c r="H184" s="105"/>
    </row>
    <row r="185" spans="1:8" s="152" customFormat="1" ht="20.25" customHeight="1" hidden="1">
      <c r="A185" s="63" t="s">
        <v>142</v>
      </c>
      <c r="B185" s="102" t="s">
        <v>122</v>
      </c>
      <c r="C185" s="64">
        <v>11</v>
      </c>
      <c r="D185" s="65" t="s">
        <v>250</v>
      </c>
      <c r="E185" s="246" t="s">
        <v>189</v>
      </c>
      <c r="F185" s="247"/>
      <c r="G185" s="459">
        <f>G186</f>
        <v>0</v>
      </c>
      <c r="H185" s="105"/>
    </row>
    <row r="186" spans="1:8" s="152" customFormat="1" ht="18.75" hidden="1">
      <c r="A186" s="106" t="s">
        <v>252</v>
      </c>
      <c r="B186" s="42" t="s">
        <v>122</v>
      </c>
      <c r="C186" s="69">
        <v>11</v>
      </c>
      <c r="D186" s="70" t="s">
        <v>250</v>
      </c>
      <c r="E186" s="71">
        <v>1403</v>
      </c>
      <c r="F186" s="248"/>
      <c r="G186" s="460">
        <f>G187</f>
        <v>0</v>
      </c>
      <c r="H186" s="105"/>
    </row>
    <row r="187" spans="1:8" s="152" customFormat="1" ht="20.25" customHeight="1" hidden="1">
      <c r="A187" s="30" t="s">
        <v>132</v>
      </c>
      <c r="B187" s="16" t="s">
        <v>122</v>
      </c>
      <c r="C187" s="66">
        <v>11</v>
      </c>
      <c r="D187" s="390" t="s">
        <v>250</v>
      </c>
      <c r="E187" s="391">
        <v>1403</v>
      </c>
      <c r="F187" s="16" t="s">
        <v>133</v>
      </c>
      <c r="G187" s="461"/>
      <c r="H187" s="105"/>
    </row>
    <row r="231" spans="1:37" s="205" customFormat="1" ht="18.75">
      <c r="A231" s="12"/>
      <c r="B231" s="17"/>
      <c r="C231" s="317"/>
      <c r="D231" s="318"/>
      <c r="E231" s="319"/>
      <c r="F231" s="17"/>
      <c r="G231" s="480"/>
      <c r="H231" s="197"/>
      <c r="I231" s="204"/>
      <c r="J231" s="204"/>
      <c r="K231" s="204"/>
      <c r="L231" s="204"/>
      <c r="M231" s="204"/>
      <c r="N231" s="204"/>
      <c r="O231" s="204"/>
      <c r="P231" s="204"/>
      <c r="Q231" s="204"/>
      <c r="R231" s="204"/>
      <c r="S231" s="204"/>
      <c r="T231" s="204"/>
      <c r="U231" s="204"/>
      <c r="V231" s="204"/>
      <c r="W231" s="204"/>
      <c r="X231" s="204"/>
      <c r="Y231" s="204"/>
      <c r="Z231" s="204"/>
      <c r="AA231" s="204"/>
      <c r="AB231" s="204"/>
      <c r="AC231" s="204"/>
      <c r="AD231" s="204"/>
      <c r="AE231" s="204"/>
      <c r="AF231" s="204"/>
      <c r="AG231" s="204"/>
      <c r="AH231" s="204"/>
      <c r="AI231" s="204"/>
      <c r="AJ231" s="204"/>
      <c r="AK231" s="204"/>
    </row>
    <row r="232" spans="1:37" s="205" customFormat="1" ht="18.75">
      <c r="A232" s="12"/>
      <c r="B232" s="17"/>
      <c r="C232" s="317"/>
      <c r="D232" s="318"/>
      <c r="E232" s="319"/>
      <c r="F232" s="17"/>
      <c r="G232" s="480"/>
      <c r="H232" s="197"/>
      <c r="I232" s="204"/>
      <c r="J232" s="204"/>
      <c r="K232" s="204"/>
      <c r="L232" s="204"/>
      <c r="M232" s="204"/>
      <c r="N232" s="204"/>
      <c r="O232" s="204"/>
      <c r="P232" s="204"/>
      <c r="Q232" s="204"/>
      <c r="R232" s="204"/>
      <c r="S232" s="204"/>
      <c r="T232" s="204"/>
      <c r="U232" s="204"/>
      <c r="V232" s="204"/>
      <c r="W232" s="204"/>
      <c r="X232" s="204"/>
      <c r="Y232" s="204"/>
      <c r="Z232" s="204"/>
      <c r="AA232" s="204"/>
      <c r="AB232" s="204"/>
      <c r="AC232" s="204"/>
      <c r="AD232" s="204"/>
      <c r="AE232" s="204"/>
      <c r="AF232" s="204"/>
      <c r="AG232" s="204"/>
      <c r="AH232" s="204"/>
      <c r="AI232" s="204"/>
      <c r="AJ232" s="204"/>
      <c r="AK232" s="204"/>
    </row>
    <row r="233" spans="1:37" s="205" customFormat="1" ht="18.75">
      <c r="A233" s="12"/>
      <c r="B233" s="17"/>
      <c r="C233" s="317"/>
      <c r="D233" s="318"/>
      <c r="E233" s="319"/>
      <c r="F233" s="17"/>
      <c r="G233" s="480"/>
      <c r="H233" s="197"/>
      <c r="I233" s="204"/>
      <c r="J233" s="204"/>
      <c r="K233" s="204"/>
      <c r="L233" s="204"/>
      <c r="M233" s="204"/>
      <c r="N233" s="204"/>
      <c r="O233" s="204"/>
      <c r="P233" s="204"/>
      <c r="Q233" s="204"/>
      <c r="R233" s="204"/>
      <c r="S233" s="204"/>
      <c r="T233" s="204"/>
      <c r="U233" s="204"/>
      <c r="V233" s="204"/>
      <c r="W233" s="204"/>
      <c r="X233" s="204"/>
      <c r="Y233" s="204"/>
      <c r="Z233" s="204"/>
      <c r="AA233" s="204"/>
      <c r="AB233" s="204"/>
      <c r="AC233" s="204"/>
      <c r="AD233" s="204"/>
      <c r="AE233" s="204"/>
      <c r="AF233" s="204"/>
      <c r="AG233" s="204"/>
      <c r="AH233" s="204"/>
      <c r="AI233" s="204"/>
      <c r="AJ233" s="204"/>
      <c r="AK233" s="204"/>
    </row>
    <row r="234" spans="1:37" s="205" customFormat="1" ht="18.75">
      <c r="A234" s="12"/>
      <c r="B234" s="17"/>
      <c r="C234" s="317"/>
      <c r="D234" s="318"/>
      <c r="E234" s="319"/>
      <c r="F234" s="17"/>
      <c r="G234" s="480"/>
      <c r="H234" s="197"/>
      <c r="I234" s="204"/>
      <c r="J234" s="204"/>
      <c r="K234" s="204"/>
      <c r="L234" s="204"/>
      <c r="M234" s="204"/>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204"/>
    </row>
    <row r="235" spans="1:37" s="205" customFormat="1" ht="18.75">
      <c r="A235" s="12"/>
      <c r="B235" s="17"/>
      <c r="C235" s="317"/>
      <c r="D235" s="318"/>
      <c r="E235" s="319"/>
      <c r="F235" s="17"/>
      <c r="G235" s="480"/>
      <c r="H235" s="197"/>
      <c r="I235" s="204"/>
      <c r="J235" s="204"/>
      <c r="K235" s="204"/>
      <c r="L235" s="204"/>
      <c r="M235" s="204"/>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204"/>
    </row>
    <row r="236" spans="1:37" s="205" customFormat="1" ht="18.75">
      <c r="A236" s="12"/>
      <c r="B236" s="17"/>
      <c r="C236" s="317"/>
      <c r="D236" s="318"/>
      <c r="E236" s="319"/>
      <c r="F236" s="17"/>
      <c r="G236" s="480"/>
      <c r="H236" s="197"/>
      <c r="I236" s="204"/>
      <c r="J236" s="204"/>
      <c r="K236" s="204"/>
      <c r="L236" s="204"/>
      <c r="M236" s="204"/>
      <c r="N236" s="204"/>
      <c r="O236" s="204"/>
      <c r="P236" s="204"/>
      <c r="Q236" s="204"/>
      <c r="R236" s="204"/>
      <c r="S236" s="204"/>
      <c r="T236" s="204"/>
      <c r="U236" s="204"/>
      <c r="V236" s="204"/>
      <c r="W236" s="204"/>
      <c r="X236" s="204"/>
      <c r="Y236" s="204"/>
      <c r="Z236" s="204"/>
      <c r="AA236" s="204"/>
      <c r="AB236" s="204"/>
      <c r="AC236" s="204"/>
      <c r="AD236" s="204"/>
      <c r="AE236" s="204"/>
      <c r="AF236" s="204"/>
      <c r="AG236" s="204"/>
      <c r="AH236" s="204"/>
      <c r="AI236" s="204"/>
      <c r="AJ236" s="204"/>
      <c r="AK236" s="204"/>
    </row>
    <row r="237" spans="1:37" s="205" customFormat="1" ht="18.75">
      <c r="A237" s="12"/>
      <c r="B237" s="17"/>
      <c r="C237" s="317"/>
      <c r="D237" s="318"/>
      <c r="E237" s="319"/>
      <c r="F237" s="17"/>
      <c r="G237" s="480"/>
      <c r="H237" s="197"/>
      <c r="I237" s="204"/>
      <c r="J237" s="204"/>
      <c r="K237" s="204"/>
      <c r="L237" s="204"/>
      <c r="M237" s="204"/>
      <c r="N237" s="204"/>
      <c r="O237" s="204"/>
      <c r="P237" s="204"/>
      <c r="Q237" s="204"/>
      <c r="R237" s="204"/>
      <c r="S237" s="204"/>
      <c r="T237" s="204"/>
      <c r="U237" s="204"/>
      <c r="V237" s="204"/>
      <c r="W237" s="204"/>
      <c r="X237" s="204"/>
      <c r="Y237" s="204"/>
      <c r="Z237" s="204"/>
      <c r="AA237" s="204"/>
      <c r="AB237" s="204"/>
      <c r="AC237" s="204"/>
      <c r="AD237" s="204"/>
      <c r="AE237" s="204"/>
      <c r="AF237" s="204"/>
      <c r="AG237" s="204"/>
      <c r="AH237" s="204"/>
      <c r="AI237" s="204"/>
      <c r="AJ237" s="204"/>
      <c r="AK237" s="204"/>
    </row>
    <row r="238" spans="1:37" s="205" customFormat="1" ht="18.75">
      <c r="A238" s="12"/>
      <c r="B238" s="17"/>
      <c r="C238" s="317"/>
      <c r="D238" s="318"/>
      <c r="E238" s="319"/>
      <c r="F238" s="17"/>
      <c r="G238" s="480"/>
      <c r="H238" s="197"/>
      <c r="I238" s="204"/>
      <c r="J238" s="204"/>
      <c r="K238" s="204"/>
      <c r="L238" s="204"/>
      <c r="M238" s="204"/>
      <c r="N238" s="204"/>
      <c r="O238" s="204"/>
      <c r="P238" s="204"/>
      <c r="Q238" s="204"/>
      <c r="R238" s="204"/>
      <c r="S238" s="204"/>
      <c r="T238" s="204"/>
      <c r="U238" s="204"/>
      <c r="V238" s="204"/>
      <c r="W238" s="204"/>
      <c r="X238" s="204"/>
      <c r="Y238" s="204"/>
      <c r="Z238" s="204"/>
      <c r="AA238" s="204"/>
      <c r="AB238" s="204"/>
      <c r="AC238" s="204"/>
      <c r="AD238" s="204"/>
      <c r="AE238" s="204"/>
      <c r="AF238" s="204"/>
      <c r="AG238" s="204"/>
      <c r="AH238" s="204"/>
      <c r="AI238" s="204"/>
      <c r="AJ238" s="204"/>
      <c r="AK238" s="204"/>
    </row>
    <row r="239" spans="1:37" s="205" customFormat="1" ht="18.75">
      <c r="A239" s="12"/>
      <c r="B239" s="17"/>
      <c r="C239" s="317"/>
      <c r="D239" s="318"/>
      <c r="E239" s="319"/>
      <c r="F239" s="17"/>
      <c r="G239" s="480"/>
      <c r="H239" s="197"/>
      <c r="I239" s="204"/>
      <c r="J239" s="204"/>
      <c r="K239" s="204"/>
      <c r="L239" s="204"/>
      <c r="M239" s="204"/>
      <c r="N239" s="204"/>
      <c r="O239" s="204"/>
      <c r="P239" s="204"/>
      <c r="Q239" s="204"/>
      <c r="R239" s="204"/>
      <c r="S239" s="204"/>
      <c r="T239" s="204"/>
      <c r="U239" s="204"/>
      <c r="V239" s="204"/>
      <c r="W239" s="204"/>
      <c r="X239" s="204"/>
      <c r="Y239" s="204"/>
      <c r="Z239" s="204"/>
      <c r="AA239" s="204"/>
      <c r="AB239" s="204"/>
      <c r="AC239" s="204"/>
      <c r="AD239" s="204"/>
      <c r="AE239" s="204"/>
      <c r="AF239" s="204"/>
      <c r="AG239" s="204"/>
      <c r="AH239" s="204"/>
      <c r="AI239" s="204"/>
      <c r="AJ239" s="204"/>
      <c r="AK239" s="204"/>
    </row>
    <row r="240" spans="1:37" s="205" customFormat="1" ht="18.75">
      <c r="A240" s="12"/>
      <c r="B240" s="17"/>
      <c r="C240" s="317"/>
      <c r="D240" s="318"/>
      <c r="E240" s="319"/>
      <c r="F240" s="17"/>
      <c r="G240" s="480"/>
      <c r="H240" s="197"/>
      <c r="I240" s="204"/>
      <c r="J240" s="204"/>
      <c r="K240" s="204"/>
      <c r="L240" s="204"/>
      <c r="M240" s="204"/>
      <c r="N240" s="204"/>
      <c r="O240" s="204"/>
      <c r="P240" s="204"/>
      <c r="Q240" s="204"/>
      <c r="R240" s="204"/>
      <c r="S240" s="204"/>
      <c r="T240" s="204"/>
      <c r="U240" s="204"/>
      <c r="V240" s="204"/>
      <c r="W240" s="204"/>
      <c r="X240" s="204"/>
      <c r="Y240" s="204"/>
      <c r="Z240" s="204"/>
      <c r="AA240" s="204"/>
      <c r="AB240" s="204"/>
      <c r="AC240" s="204"/>
      <c r="AD240" s="204"/>
      <c r="AE240" s="204"/>
      <c r="AF240" s="204"/>
      <c r="AG240" s="204"/>
      <c r="AH240" s="204"/>
      <c r="AI240" s="204"/>
      <c r="AJ240" s="204"/>
      <c r="AK240" s="204"/>
    </row>
    <row r="241" spans="1:37" s="205" customFormat="1" ht="18.75">
      <c r="A241" s="12"/>
      <c r="B241" s="17"/>
      <c r="C241" s="317"/>
      <c r="D241" s="318"/>
      <c r="E241" s="319"/>
      <c r="F241" s="17"/>
      <c r="G241" s="480"/>
      <c r="H241" s="197"/>
      <c r="I241" s="204"/>
      <c r="J241" s="204"/>
      <c r="K241" s="204"/>
      <c r="L241" s="204"/>
      <c r="M241" s="204"/>
      <c r="N241" s="204"/>
      <c r="O241" s="204"/>
      <c r="P241" s="204"/>
      <c r="Q241" s="204"/>
      <c r="R241" s="204"/>
      <c r="S241" s="204"/>
      <c r="T241" s="204"/>
      <c r="U241" s="204"/>
      <c r="V241" s="204"/>
      <c r="W241" s="204"/>
      <c r="X241" s="204"/>
      <c r="Y241" s="204"/>
      <c r="Z241" s="204"/>
      <c r="AA241" s="204"/>
      <c r="AB241" s="204"/>
      <c r="AC241" s="204"/>
      <c r="AD241" s="204"/>
      <c r="AE241" s="204"/>
      <c r="AF241" s="204"/>
      <c r="AG241" s="204"/>
      <c r="AH241" s="204"/>
      <c r="AI241" s="204"/>
      <c r="AJ241" s="204"/>
      <c r="AK241" s="204"/>
    </row>
    <row r="242" spans="1:37" s="205" customFormat="1" ht="18.75">
      <c r="A242" s="12"/>
      <c r="B242" s="17"/>
      <c r="C242" s="317"/>
      <c r="D242" s="318"/>
      <c r="E242" s="319"/>
      <c r="F242" s="17"/>
      <c r="G242" s="480"/>
      <c r="H242" s="197"/>
      <c r="I242" s="204"/>
      <c r="J242" s="204"/>
      <c r="K242" s="204"/>
      <c r="L242" s="204"/>
      <c r="M242" s="204"/>
      <c r="N242" s="204"/>
      <c r="O242" s="204"/>
      <c r="P242" s="204"/>
      <c r="Q242" s="204"/>
      <c r="R242" s="204"/>
      <c r="S242" s="204"/>
      <c r="T242" s="204"/>
      <c r="U242" s="204"/>
      <c r="V242" s="204"/>
      <c r="W242" s="204"/>
      <c r="X242" s="204"/>
      <c r="Y242" s="204"/>
      <c r="Z242" s="204"/>
      <c r="AA242" s="204"/>
      <c r="AB242" s="204"/>
      <c r="AC242" s="204"/>
      <c r="AD242" s="204"/>
      <c r="AE242" s="204"/>
      <c r="AF242" s="204"/>
      <c r="AG242" s="204"/>
      <c r="AH242" s="204"/>
      <c r="AI242" s="204"/>
      <c r="AJ242" s="204"/>
      <c r="AK242" s="204"/>
    </row>
    <row r="243" spans="1:37" s="205" customFormat="1" ht="18.75">
      <c r="A243" s="12"/>
      <c r="B243" s="17"/>
      <c r="C243" s="317"/>
      <c r="D243" s="318"/>
      <c r="E243" s="319"/>
      <c r="F243" s="17"/>
      <c r="G243" s="480"/>
      <c r="H243" s="197"/>
      <c r="I243" s="204"/>
      <c r="J243" s="204"/>
      <c r="K243" s="204"/>
      <c r="L243" s="204"/>
      <c r="M243" s="204"/>
      <c r="N243" s="204"/>
      <c r="O243" s="204"/>
      <c r="P243" s="204"/>
      <c r="Q243" s="204"/>
      <c r="R243" s="204"/>
      <c r="S243" s="204"/>
      <c r="T243" s="204"/>
      <c r="U243" s="204"/>
      <c r="V243" s="204"/>
      <c r="W243" s="204"/>
      <c r="X243" s="204"/>
      <c r="Y243" s="204"/>
      <c r="Z243" s="204"/>
      <c r="AA243" s="204"/>
      <c r="AB243" s="204"/>
      <c r="AC243" s="204"/>
      <c r="AD243" s="204"/>
      <c r="AE243" s="204"/>
      <c r="AF243" s="204"/>
      <c r="AG243" s="204"/>
      <c r="AH243" s="204"/>
      <c r="AI243" s="204"/>
      <c r="AJ243" s="204"/>
      <c r="AK243" s="204"/>
    </row>
    <row r="244" spans="1:37" s="205" customFormat="1" ht="18.75">
      <c r="A244" s="12"/>
      <c r="B244" s="17"/>
      <c r="C244" s="317"/>
      <c r="D244" s="318"/>
      <c r="E244" s="319"/>
      <c r="F244" s="17"/>
      <c r="G244" s="480"/>
      <c r="H244" s="197"/>
      <c r="I244" s="204"/>
      <c r="J244" s="204"/>
      <c r="K244" s="204"/>
      <c r="L244" s="204"/>
      <c r="M244" s="204"/>
      <c r="N244" s="204"/>
      <c r="O244" s="204"/>
      <c r="P244" s="204"/>
      <c r="Q244" s="204"/>
      <c r="R244" s="204"/>
      <c r="S244" s="204"/>
      <c r="T244" s="204"/>
      <c r="U244" s="204"/>
      <c r="V244" s="204"/>
      <c r="W244" s="204"/>
      <c r="X244" s="204"/>
      <c r="Y244" s="204"/>
      <c r="Z244" s="204"/>
      <c r="AA244" s="204"/>
      <c r="AB244" s="204"/>
      <c r="AC244" s="204"/>
      <c r="AD244" s="204"/>
      <c r="AE244" s="204"/>
      <c r="AF244" s="204"/>
      <c r="AG244" s="204"/>
      <c r="AH244" s="204"/>
      <c r="AI244" s="204"/>
      <c r="AJ244" s="204"/>
      <c r="AK244" s="204"/>
    </row>
    <row r="245" spans="1:37" s="205" customFormat="1" ht="18.75">
      <c r="A245" s="12"/>
      <c r="B245" s="17"/>
      <c r="C245" s="317"/>
      <c r="D245" s="318"/>
      <c r="E245" s="319"/>
      <c r="F245" s="17"/>
      <c r="G245" s="480"/>
      <c r="H245" s="197"/>
      <c r="I245" s="204"/>
      <c r="J245" s="204"/>
      <c r="K245" s="204"/>
      <c r="L245" s="204"/>
      <c r="M245" s="204"/>
      <c r="N245" s="204"/>
      <c r="O245" s="204"/>
      <c r="P245" s="204"/>
      <c r="Q245" s="204"/>
      <c r="R245" s="204"/>
      <c r="S245" s="204"/>
      <c r="T245" s="204"/>
      <c r="U245" s="204"/>
      <c r="V245" s="204"/>
      <c r="W245" s="204"/>
      <c r="X245" s="204"/>
      <c r="Y245" s="204"/>
      <c r="Z245" s="204"/>
      <c r="AA245" s="204"/>
      <c r="AB245" s="204"/>
      <c r="AC245" s="204"/>
      <c r="AD245" s="204"/>
      <c r="AE245" s="204"/>
      <c r="AF245" s="204"/>
      <c r="AG245" s="204"/>
      <c r="AH245" s="204"/>
      <c r="AI245" s="204"/>
      <c r="AJ245" s="204"/>
      <c r="AK245" s="204"/>
    </row>
    <row r="246" spans="1:37" s="205" customFormat="1" ht="18.75">
      <c r="A246" s="12"/>
      <c r="B246" s="17"/>
      <c r="C246" s="317"/>
      <c r="D246" s="318"/>
      <c r="E246" s="319"/>
      <c r="F246" s="17"/>
      <c r="G246" s="480"/>
      <c r="H246" s="197"/>
      <c r="I246" s="204"/>
      <c r="J246" s="204"/>
      <c r="K246" s="204"/>
      <c r="L246" s="204"/>
      <c r="M246" s="204"/>
      <c r="N246" s="204"/>
      <c r="O246" s="204"/>
      <c r="P246" s="204"/>
      <c r="Q246" s="204"/>
      <c r="R246" s="204"/>
      <c r="S246" s="204"/>
      <c r="T246" s="204"/>
      <c r="U246" s="204"/>
      <c r="V246" s="204"/>
      <c r="W246" s="204"/>
      <c r="X246" s="204"/>
      <c r="Y246" s="204"/>
      <c r="Z246" s="204"/>
      <c r="AA246" s="204"/>
      <c r="AB246" s="204"/>
      <c r="AC246" s="204"/>
      <c r="AD246" s="204"/>
      <c r="AE246" s="204"/>
      <c r="AF246" s="204"/>
      <c r="AG246" s="204"/>
      <c r="AH246" s="204"/>
      <c r="AI246" s="204"/>
      <c r="AJ246" s="204"/>
      <c r="AK246" s="204"/>
    </row>
    <row r="247" spans="1:37" s="205" customFormat="1" ht="18.75">
      <c r="A247" s="12"/>
      <c r="B247" s="17"/>
      <c r="C247" s="317"/>
      <c r="D247" s="318"/>
      <c r="E247" s="319"/>
      <c r="F247" s="17"/>
      <c r="G247" s="480"/>
      <c r="H247" s="197"/>
      <c r="I247" s="204"/>
      <c r="J247" s="204"/>
      <c r="K247" s="204"/>
      <c r="L247" s="204"/>
      <c r="M247" s="204"/>
      <c r="N247" s="204"/>
      <c r="O247" s="204"/>
      <c r="P247" s="204"/>
      <c r="Q247" s="204"/>
      <c r="R247" s="204"/>
      <c r="S247" s="204"/>
      <c r="T247" s="204"/>
      <c r="U247" s="204"/>
      <c r="V247" s="204"/>
      <c r="W247" s="204"/>
      <c r="X247" s="204"/>
      <c r="Y247" s="204"/>
      <c r="Z247" s="204"/>
      <c r="AA247" s="204"/>
      <c r="AB247" s="204"/>
      <c r="AC247" s="204"/>
      <c r="AD247" s="204"/>
      <c r="AE247" s="204"/>
      <c r="AF247" s="204"/>
      <c r="AG247" s="204"/>
      <c r="AH247" s="204"/>
      <c r="AI247" s="204"/>
      <c r="AJ247" s="204"/>
      <c r="AK247" s="204"/>
    </row>
    <row r="248" spans="1:37" s="205" customFormat="1" ht="18.75">
      <c r="A248" s="12"/>
      <c r="B248" s="17"/>
      <c r="C248" s="317"/>
      <c r="D248" s="318"/>
      <c r="E248" s="319"/>
      <c r="F248" s="17"/>
      <c r="G248" s="480"/>
      <c r="H248" s="197"/>
      <c r="I248" s="204"/>
      <c r="J248" s="204"/>
      <c r="K248" s="204"/>
      <c r="L248" s="204"/>
      <c r="M248" s="204"/>
      <c r="N248" s="204"/>
      <c r="O248" s="204"/>
      <c r="P248" s="204"/>
      <c r="Q248" s="204"/>
      <c r="R248" s="204"/>
      <c r="S248" s="204"/>
      <c r="T248" s="204"/>
      <c r="U248" s="204"/>
      <c r="V248" s="204"/>
      <c r="W248" s="204"/>
      <c r="X248" s="204"/>
      <c r="Y248" s="204"/>
      <c r="Z248" s="204"/>
      <c r="AA248" s="204"/>
      <c r="AB248" s="204"/>
      <c r="AC248" s="204"/>
      <c r="AD248" s="204"/>
      <c r="AE248" s="204"/>
      <c r="AF248" s="204"/>
      <c r="AG248" s="204"/>
      <c r="AH248" s="204"/>
      <c r="AI248" s="204"/>
      <c r="AJ248" s="204"/>
      <c r="AK248" s="204"/>
    </row>
    <row r="249" spans="1:37" s="205" customFormat="1" ht="18.75">
      <c r="A249" s="12"/>
      <c r="B249" s="17"/>
      <c r="C249" s="317"/>
      <c r="D249" s="318"/>
      <c r="E249" s="319"/>
      <c r="F249" s="17"/>
      <c r="G249" s="480"/>
      <c r="H249" s="197"/>
      <c r="I249" s="204"/>
      <c r="J249" s="204"/>
      <c r="K249" s="204"/>
      <c r="L249" s="204"/>
      <c r="M249" s="204"/>
      <c r="N249" s="204"/>
      <c r="O249" s="204"/>
      <c r="P249" s="204"/>
      <c r="Q249" s="204"/>
      <c r="R249" s="204"/>
      <c r="S249" s="204"/>
      <c r="T249" s="204"/>
      <c r="U249" s="204"/>
      <c r="V249" s="204"/>
      <c r="W249" s="204"/>
      <c r="X249" s="204"/>
      <c r="Y249" s="204"/>
      <c r="Z249" s="204"/>
      <c r="AA249" s="204"/>
      <c r="AB249" s="204"/>
      <c r="AC249" s="204"/>
      <c r="AD249" s="204"/>
      <c r="AE249" s="204"/>
      <c r="AF249" s="204"/>
      <c r="AG249" s="204"/>
      <c r="AH249" s="204"/>
      <c r="AI249" s="204"/>
      <c r="AJ249" s="204"/>
      <c r="AK249" s="204"/>
    </row>
    <row r="250" spans="1:37" s="205" customFormat="1" ht="18.75">
      <c r="A250" s="12"/>
      <c r="B250" s="17"/>
      <c r="C250" s="317"/>
      <c r="D250" s="318"/>
      <c r="E250" s="319"/>
      <c r="F250" s="17"/>
      <c r="G250" s="480"/>
      <c r="H250" s="197"/>
      <c r="I250" s="204"/>
      <c r="J250" s="204"/>
      <c r="K250" s="204"/>
      <c r="L250" s="204"/>
      <c r="M250" s="204"/>
      <c r="N250" s="204"/>
      <c r="O250" s="204"/>
      <c r="P250" s="204"/>
      <c r="Q250" s="204"/>
      <c r="R250" s="204"/>
      <c r="S250" s="204"/>
      <c r="T250" s="204"/>
      <c r="U250" s="204"/>
      <c r="V250" s="204"/>
      <c r="W250" s="204"/>
      <c r="X250" s="204"/>
      <c r="Y250" s="204"/>
      <c r="Z250" s="204"/>
      <c r="AA250" s="204"/>
      <c r="AB250" s="204"/>
      <c r="AC250" s="204"/>
      <c r="AD250" s="204"/>
      <c r="AE250" s="204"/>
      <c r="AF250" s="204"/>
      <c r="AG250" s="204"/>
      <c r="AH250" s="204"/>
      <c r="AI250" s="204"/>
      <c r="AJ250" s="204"/>
      <c r="AK250" s="204"/>
    </row>
    <row r="251" spans="1:37" s="205" customFormat="1" ht="18.75">
      <c r="A251" s="12"/>
      <c r="B251" s="17"/>
      <c r="C251" s="317"/>
      <c r="D251" s="318"/>
      <c r="E251" s="319"/>
      <c r="F251" s="17"/>
      <c r="G251" s="480"/>
      <c r="H251" s="197"/>
      <c r="I251" s="204"/>
      <c r="J251" s="204"/>
      <c r="K251" s="204"/>
      <c r="L251" s="204"/>
      <c r="M251" s="204"/>
      <c r="N251" s="204"/>
      <c r="O251" s="204"/>
      <c r="P251" s="204"/>
      <c r="Q251" s="204"/>
      <c r="R251" s="204"/>
      <c r="S251" s="204"/>
      <c r="T251" s="204"/>
      <c r="U251" s="204"/>
      <c r="V251" s="204"/>
      <c r="W251" s="204"/>
      <c r="X251" s="204"/>
      <c r="Y251" s="204"/>
      <c r="Z251" s="204"/>
      <c r="AA251" s="204"/>
      <c r="AB251" s="204"/>
      <c r="AC251" s="204"/>
      <c r="AD251" s="204"/>
      <c r="AE251" s="204"/>
      <c r="AF251" s="204"/>
      <c r="AG251" s="204"/>
      <c r="AH251" s="204"/>
      <c r="AI251" s="204"/>
      <c r="AJ251" s="204"/>
      <c r="AK251" s="204"/>
    </row>
    <row r="252" spans="1:37" s="205" customFormat="1" ht="18.75">
      <c r="A252" s="12"/>
      <c r="B252" s="17"/>
      <c r="C252" s="317"/>
      <c r="D252" s="318"/>
      <c r="E252" s="319"/>
      <c r="F252" s="17"/>
      <c r="G252" s="480"/>
      <c r="H252" s="197"/>
      <c r="I252" s="204"/>
      <c r="J252" s="204"/>
      <c r="K252" s="204"/>
      <c r="L252" s="204"/>
      <c r="M252" s="204"/>
      <c r="N252" s="204"/>
      <c r="O252" s="204"/>
      <c r="P252" s="204"/>
      <c r="Q252" s="204"/>
      <c r="R252" s="204"/>
      <c r="S252" s="204"/>
      <c r="T252" s="204"/>
      <c r="U252" s="204"/>
      <c r="V252" s="204"/>
      <c r="W252" s="204"/>
      <c r="X252" s="204"/>
      <c r="Y252" s="204"/>
      <c r="Z252" s="204"/>
      <c r="AA252" s="204"/>
      <c r="AB252" s="204"/>
      <c r="AC252" s="204"/>
      <c r="AD252" s="204"/>
      <c r="AE252" s="204"/>
      <c r="AF252" s="204"/>
      <c r="AG252" s="204"/>
      <c r="AH252" s="204"/>
      <c r="AI252" s="204"/>
      <c r="AJ252" s="204"/>
      <c r="AK252" s="204"/>
    </row>
    <row r="253" spans="1:37" s="205" customFormat="1" ht="18.75">
      <c r="A253" s="12"/>
      <c r="B253" s="17"/>
      <c r="C253" s="317"/>
      <c r="D253" s="318"/>
      <c r="E253" s="319"/>
      <c r="F253" s="17"/>
      <c r="G253" s="480"/>
      <c r="H253" s="197"/>
      <c r="I253" s="204"/>
      <c r="J253" s="204"/>
      <c r="K253" s="204"/>
      <c r="L253" s="204"/>
      <c r="M253" s="204"/>
      <c r="N253" s="204"/>
      <c r="O253" s="204"/>
      <c r="P253" s="204"/>
      <c r="Q253" s="204"/>
      <c r="R253" s="204"/>
      <c r="S253" s="204"/>
      <c r="T253" s="204"/>
      <c r="U253" s="204"/>
      <c r="V253" s="204"/>
      <c r="W253" s="204"/>
      <c r="X253" s="204"/>
      <c r="Y253" s="204"/>
      <c r="Z253" s="204"/>
      <c r="AA253" s="204"/>
      <c r="AB253" s="204"/>
      <c r="AC253" s="204"/>
      <c r="AD253" s="204"/>
      <c r="AE253" s="204"/>
      <c r="AF253" s="204"/>
      <c r="AG253" s="204"/>
      <c r="AH253" s="204"/>
      <c r="AI253" s="204"/>
      <c r="AJ253" s="204"/>
      <c r="AK253" s="204"/>
    </row>
    <row r="254" spans="1:37" s="205" customFormat="1" ht="18.75">
      <c r="A254" s="12"/>
      <c r="B254" s="17"/>
      <c r="C254" s="317"/>
      <c r="D254" s="318"/>
      <c r="E254" s="319"/>
      <c r="F254" s="17"/>
      <c r="G254" s="480"/>
      <c r="H254" s="197"/>
      <c r="I254" s="204"/>
      <c r="J254" s="204"/>
      <c r="K254" s="204"/>
      <c r="L254" s="204"/>
      <c r="M254" s="204"/>
      <c r="N254" s="204"/>
      <c r="O254" s="204"/>
      <c r="P254" s="204"/>
      <c r="Q254" s="204"/>
      <c r="R254" s="204"/>
      <c r="S254" s="204"/>
      <c r="T254" s="204"/>
      <c r="U254" s="204"/>
      <c r="V254" s="204"/>
      <c r="W254" s="204"/>
      <c r="X254" s="204"/>
      <c r="Y254" s="204"/>
      <c r="Z254" s="204"/>
      <c r="AA254" s="204"/>
      <c r="AB254" s="204"/>
      <c r="AC254" s="204"/>
      <c r="AD254" s="204"/>
      <c r="AE254" s="204"/>
      <c r="AF254" s="204"/>
      <c r="AG254" s="204"/>
      <c r="AH254" s="204"/>
      <c r="AI254" s="204"/>
      <c r="AJ254" s="204"/>
      <c r="AK254" s="204"/>
    </row>
    <row r="255" spans="1:37" s="205" customFormat="1" ht="18.75">
      <c r="A255" s="12"/>
      <c r="B255" s="17"/>
      <c r="C255" s="317"/>
      <c r="D255" s="318"/>
      <c r="E255" s="319"/>
      <c r="F255" s="17"/>
      <c r="G255" s="480"/>
      <c r="H255" s="197"/>
      <c r="I255" s="204"/>
      <c r="J255" s="204"/>
      <c r="K255" s="204"/>
      <c r="L255" s="204"/>
      <c r="M255" s="204"/>
      <c r="N255" s="204"/>
      <c r="O255" s="204"/>
      <c r="P255" s="204"/>
      <c r="Q255" s="204"/>
      <c r="R255" s="204"/>
      <c r="S255" s="204"/>
      <c r="T255" s="204"/>
      <c r="U255" s="204"/>
      <c r="V255" s="204"/>
      <c r="W255" s="204"/>
      <c r="X255" s="204"/>
      <c r="Y255" s="204"/>
      <c r="Z255" s="204"/>
      <c r="AA255" s="204"/>
      <c r="AB255" s="204"/>
      <c r="AC255" s="204"/>
      <c r="AD255" s="204"/>
      <c r="AE255" s="204"/>
      <c r="AF255" s="204"/>
      <c r="AG255" s="204"/>
      <c r="AH255" s="204"/>
      <c r="AI255" s="204"/>
      <c r="AJ255" s="204"/>
      <c r="AK255" s="204"/>
    </row>
    <row r="256" spans="1:37" s="205" customFormat="1" ht="18.75">
      <c r="A256" s="12"/>
      <c r="B256" s="17"/>
      <c r="C256" s="317"/>
      <c r="D256" s="318"/>
      <c r="E256" s="319"/>
      <c r="F256" s="17"/>
      <c r="G256" s="480"/>
      <c r="H256" s="197"/>
      <c r="I256" s="204"/>
      <c r="J256" s="204"/>
      <c r="K256" s="204"/>
      <c r="L256" s="204"/>
      <c r="M256" s="204"/>
      <c r="N256" s="204"/>
      <c r="O256" s="204"/>
      <c r="P256" s="204"/>
      <c r="Q256" s="204"/>
      <c r="R256" s="204"/>
      <c r="S256" s="204"/>
      <c r="T256" s="204"/>
      <c r="U256" s="204"/>
      <c r="V256" s="204"/>
      <c r="W256" s="204"/>
      <c r="X256" s="204"/>
      <c r="Y256" s="204"/>
      <c r="Z256" s="204"/>
      <c r="AA256" s="204"/>
      <c r="AB256" s="204"/>
      <c r="AC256" s="204"/>
      <c r="AD256" s="204"/>
      <c r="AE256" s="204"/>
      <c r="AF256" s="204"/>
      <c r="AG256" s="204"/>
      <c r="AH256" s="204"/>
      <c r="AI256" s="204"/>
      <c r="AJ256" s="204"/>
      <c r="AK256" s="204"/>
    </row>
    <row r="257" spans="1:37" s="205" customFormat="1" ht="18.75">
      <c r="A257" s="12"/>
      <c r="B257" s="17"/>
      <c r="C257" s="317"/>
      <c r="D257" s="318"/>
      <c r="E257" s="319"/>
      <c r="F257" s="17"/>
      <c r="G257" s="480"/>
      <c r="H257" s="197"/>
      <c r="I257" s="204"/>
      <c r="J257" s="204"/>
      <c r="K257" s="204"/>
      <c r="L257" s="204"/>
      <c r="M257" s="204"/>
      <c r="N257" s="204"/>
      <c r="O257" s="204"/>
      <c r="P257" s="204"/>
      <c r="Q257" s="204"/>
      <c r="R257" s="204"/>
      <c r="S257" s="204"/>
      <c r="T257" s="204"/>
      <c r="U257" s="204"/>
      <c r="V257" s="204"/>
      <c r="W257" s="204"/>
      <c r="X257" s="204"/>
      <c r="Y257" s="204"/>
      <c r="Z257" s="204"/>
      <c r="AA257" s="204"/>
      <c r="AB257" s="204"/>
      <c r="AC257" s="204"/>
      <c r="AD257" s="204"/>
      <c r="AE257" s="204"/>
      <c r="AF257" s="204"/>
      <c r="AG257" s="204"/>
      <c r="AH257" s="204"/>
      <c r="AI257" s="204"/>
      <c r="AJ257" s="204"/>
      <c r="AK257" s="204"/>
    </row>
    <row r="258" spans="1:37" s="205" customFormat="1" ht="18.75">
      <c r="A258" s="12"/>
      <c r="B258" s="17"/>
      <c r="C258" s="317"/>
      <c r="D258" s="318"/>
      <c r="E258" s="319"/>
      <c r="F258" s="17"/>
      <c r="G258" s="480"/>
      <c r="H258" s="197"/>
      <c r="I258" s="204"/>
      <c r="J258" s="204"/>
      <c r="K258" s="204"/>
      <c r="L258" s="204"/>
      <c r="M258" s="204"/>
      <c r="N258" s="204"/>
      <c r="O258" s="204"/>
      <c r="P258" s="204"/>
      <c r="Q258" s="204"/>
      <c r="R258" s="204"/>
      <c r="S258" s="204"/>
      <c r="T258" s="204"/>
      <c r="U258" s="204"/>
      <c r="V258" s="204"/>
      <c r="W258" s="204"/>
      <c r="X258" s="204"/>
      <c r="Y258" s="204"/>
      <c r="Z258" s="204"/>
      <c r="AA258" s="204"/>
      <c r="AB258" s="204"/>
      <c r="AC258" s="204"/>
      <c r="AD258" s="204"/>
      <c r="AE258" s="204"/>
      <c r="AF258" s="204"/>
      <c r="AG258" s="204"/>
      <c r="AH258" s="204"/>
      <c r="AI258" s="204"/>
      <c r="AJ258" s="204"/>
      <c r="AK258" s="204"/>
    </row>
    <row r="259" spans="1:37" s="205" customFormat="1" ht="18.75">
      <c r="A259" s="12"/>
      <c r="B259" s="17"/>
      <c r="C259" s="317"/>
      <c r="D259" s="318"/>
      <c r="E259" s="319"/>
      <c r="F259" s="17"/>
      <c r="G259" s="480"/>
      <c r="H259" s="197"/>
      <c r="I259" s="204"/>
      <c r="J259" s="204"/>
      <c r="K259" s="204"/>
      <c r="L259" s="204"/>
      <c r="M259" s="204"/>
      <c r="N259" s="204"/>
      <c r="O259" s="204"/>
      <c r="P259" s="204"/>
      <c r="Q259" s="204"/>
      <c r="R259" s="204"/>
      <c r="S259" s="204"/>
      <c r="T259" s="204"/>
      <c r="U259" s="204"/>
      <c r="V259" s="204"/>
      <c r="W259" s="204"/>
      <c r="X259" s="204"/>
      <c r="Y259" s="204"/>
      <c r="Z259" s="204"/>
      <c r="AA259" s="204"/>
      <c r="AB259" s="204"/>
      <c r="AC259" s="204"/>
      <c r="AD259" s="204"/>
      <c r="AE259" s="204"/>
      <c r="AF259" s="204"/>
      <c r="AG259" s="204"/>
      <c r="AH259" s="204"/>
      <c r="AI259" s="204"/>
      <c r="AJ259" s="204"/>
      <c r="AK259" s="204"/>
    </row>
    <row r="260" spans="1:37" s="205" customFormat="1" ht="18.75">
      <c r="A260" s="12"/>
      <c r="B260" s="17"/>
      <c r="C260" s="317"/>
      <c r="D260" s="318"/>
      <c r="E260" s="319"/>
      <c r="F260" s="17"/>
      <c r="G260" s="480"/>
      <c r="H260" s="197"/>
      <c r="I260" s="204"/>
      <c r="J260" s="204"/>
      <c r="K260" s="204"/>
      <c r="L260" s="204"/>
      <c r="M260" s="204"/>
      <c r="N260" s="204"/>
      <c r="O260" s="204"/>
      <c r="P260" s="204"/>
      <c r="Q260" s="204"/>
      <c r="R260" s="204"/>
      <c r="S260" s="204"/>
      <c r="T260" s="204"/>
      <c r="U260" s="204"/>
      <c r="V260" s="204"/>
      <c r="W260" s="204"/>
      <c r="X260" s="204"/>
      <c r="Y260" s="204"/>
      <c r="Z260" s="204"/>
      <c r="AA260" s="204"/>
      <c r="AB260" s="204"/>
      <c r="AC260" s="204"/>
      <c r="AD260" s="204"/>
      <c r="AE260" s="204"/>
      <c r="AF260" s="204"/>
      <c r="AG260" s="204"/>
      <c r="AH260" s="204"/>
      <c r="AI260" s="204"/>
      <c r="AJ260" s="204"/>
      <c r="AK260" s="204"/>
    </row>
    <row r="261" spans="1:37" s="205" customFormat="1" ht="18.75">
      <c r="A261" s="12"/>
      <c r="B261" s="17"/>
      <c r="C261" s="317"/>
      <c r="D261" s="318"/>
      <c r="E261" s="319"/>
      <c r="F261" s="17"/>
      <c r="G261" s="480"/>
      <c r="H261" s="197"/>
      <c r="I261" s="204"/>
      <c r="J261" s="204"/>
      <c r="K261" s="204"/>
      <c r="L261" s="204"/>
      <c r="M261" s="204"/>
      <c r="N261" s="204"/>
      <c r="O261" s="204"/>
      <c r="P261" s="204"/>
      <c r="Q261" s="204"/>
      <c r="R261" s="204"/>
      <c r="S261" s="204"/>
      <c r="T261" s="204"/>
      <c r="U261" s="204"/>
      <c r="V261" s="204"/>
      <c r="W261" s="204"/>
      <c r="X261" s="204"/>
      <c r="Y261" s="204"/>
      <c r="Z261" s="204"/>
      <c r="AA261" s="204"/>
      <c r="AB261" s="204"/>
      <c r="AC261" s="204"/>
      <c r="AD261" s="204"/>
      <c r="AE261" s="204"/>
      <c r="AF261" s="204"/>
      <c r="AG261" s="204"/>
      <c r="AH261" s="204"/>
      <c r="AI261" s="204"/>
      <c r="AJ261" s="204"/>
      <c r="AK261" s="204"/>
    </row>
    <row r="262" spans="1:37" s="205" customFormat="1" ht="18.75">
      <c r="A262" s="12"/>
      <c r="B262" s="17"/>
      <c r="C262" s="317"/>
      <c r="D262" s="318"/>
      <c r="E262" s="319"/>
      <c r="F262" s="17"/>
      <c r="G262" s="480"/>
      <c r="H262" s="197"/>
      <c r="I262" s="204"/>
      <c r="J262" s="204"/>
      <c r="K262" s="204"/>
      <c r="L262" s="204"/>
      <c r="M262" s="204"/>
      <c r="N262" s="204"/>
      <c r="O262" s="204"/>
      <c r="P262" s="204"/>
      <c r="Q262" s="204"/>
      <c r="R262" s="204"/>
      <c r="S262" s="204"/>
      <c r="T262" s="204"/>
      <c r="U262" s="204"/>
      <c r="V262" s="204"/>
      <c r="W262" s="204"/>
      <c r="X262" s="204"/>
      <c r="Y262" s="204"/>
      <c r="Z262" s="204"/>
      <c r="AA262" s="204"/>
      <c r="AB262" s="204"/>
      <c r="AC262" s="204"/>
      <c r="AD262" s="204"/>
      <c r="AE262" s="204"/>
      <c r="AF262" s="204"/>
      <c r="AG262" s="204"/>
      <c r="AH262" s="204"/>
      <c r="AI262" s="204"/>
      <c r="AJ262" s="204"/>
      <c r="AK262" s="204"/>
    </row>
    <row r="263" spans="1:37" s="205" customFormat="1" ht="18.75">
      <c r="A263" s="12"/>
      <c r="B263" s="17"/>
      <c r="C263" s="317"/>
      <c r="D263" s="318"/>
      <c r="E263" s="319"/>
      <c r="F263" s="17"/>
      <c r="G263" s="480"/>
      <c r="H263" s="197"/>
      <c r="I263" s="204"/>
      <c r="J263" s="204"/>
      <c r="K263" s="204"/>
      <c r="L263" s="204"/>
      <c r="M263" s="204"/>
      <c r="N263" s="204"/>
      <c r="O263" s="204"/>
      <c r="P263" s="204"/>
      <c r="Q263" s="204"/>
      <c r="R263" s="204"/>
      <c r="S263" s="204"/>
      <c r="T263" s="204"/>
      <c r="U263" s="204"/>
      <c r="V263" s="204"/>
      <c r="W263" s="204"/>
      <c r="X263" s="204"/>
      <c r="Y263" s="204"/>
      <c r="Z263" s="204"/>
      <c r="AA263" s="204"/>
      <c r="AB263" s="204"/>
      <c r="AC263" s="204"/>
      <c r="AD263" s="204"/>
      <c r="AE263" s="204"/>
      <c r="AF263" s="204"/>
      <c r="AG263" s="204"/>
      <c r="AH263" s="204"/>
      <c r="AI263" s="204"/>
      <c r="AJ263" s="204"/>
      <c r="AK263" s="204"/>
    </row>
    <row r="264" spans="1:37" s="205" customFormat="1" ht="18.75">
      <c r="A264" s="12"/>
      <c r="B264" s="17"/>
      <c r="C264" s="317"/>
      <c r="D264" s="318"/>
      <c r="E264" s="319"/>
      <c r="F264" s="17"/>
      <c r="G264" s="480"/>
      <c r="H264" s="197"/>
      <c r="I264" s="204"/>
      <c r="J264" s="204"/>
      <c r="K264" s="204"/>
      <c r="L264" s="204"/>
      <c r="M264" s="204"/>
      <c r="N264" s="204"/>
      <c r="O264" s="204"/>
      <c r="P264" s="204"/>
      <c r="Q264" s="204"/>
      <c r="R264" s="204"/>
      <c r="S264" s="204"/>
      <c r="T264" s="204"/>
      <c r="U264" s="204"/>
      <c r="V264" s="204"/>
      <c r="W264" s="204"/>
      <c r="X264" s="204"/>
      <c r="Y264" s="204"/>
      <c r="Z264" s="204"/>
      <c r="AA264" s="204"/>
      <c r="AB264" s="204"/>
      <c r="AC264" s="204"/>
      <c r="AD264" s="204"/>
      <c r="AE264" s="204"/>
      <c r="AF264" s="204"/>
      <c r="AG264" s="204"/>
      <c r="AH264" s="204"/>
      <c r="AI264" s="204"/>
      <c r="AJ264" s="204"/>
      <c r="AK264" s="204"/>
    </row>
    <row r="265" spans="1:37" s="205" customFormat="1" ht="18.75">
      <c r="A265" s="12"/>
      <c r="B265" s="17"/>
      <c r="C265" s="317"/>
      <c r="D265" s="318"/>
      <c r="E265" s="319"/>
      <c r="F265" s="17"/>
      <c r="G265" s="480"/>
      <c r="H265" s="197"/>
      <c r="I265" s="204"/>
      <c r="J265" s="204"/>
      <c r="K265" s="204"/>
      <c r="L265" s="204"/>
      <c r="M265" s="204"/>
      <c r="N265" s="204"/>
      <c r="O265" s="204"/>
      <c r="P265" s="204"/>
      <c r="Q265" s="204"/>
      <c r="R265" s="204"/>
      <c r="S265" s="204"/>
      <c r="T265" s="204"/>
      <c r="U265" s="204"/>
      <c r="V265" s="204"/>
      <c r="W265" s="204"/>
      <c r="X265" s="204"/>
      <c r="Y265" s="204"/>
      <c r="Z265" s="204"/>
      <c r="AA265" s="204"/>
      <c r="AB265" s="204"/>
      <c r="AC265" s="204"/>
      <c r="AD265" s="204"/>
      <c r="AE265" s="204"/>
      <c r="AF265" s="204"/>
      <c r="AG265" s="204"/>
      <c r="AH265" s="204"/>
      <c r="AI265" s="204"/>
      <c r="AJ265" s="204"/>
      <c r="AK265" s="204"/>
    </row>
    <row r="266" spans="1:37" s="205" customFormat="1" ht="18.75">
      <c r="A266" s="12"/>
      <c r="B266" s="17"/>
      <c r="C266" s="317"/>
      <c r="D266" s="318"/>
      <c r="E266" s="319"/>
      <c r="F266" s="17"/>
      <c r="G266" s="480"/>
      <c r="H266" s="197"/>
      <c r="I266" s="204"/>
      <c r="J266" s="204"/>
      <c r="K266" s="204"/>
      <c r="L266" s="204"/>
      <c r="M266" s="204"/>
      <c r="N266" s="204"/>
      <c r="O266" s="204"/>
      <c r="P266" s="204"/>
      <c r="Q266" s="204"/>
      <c r="R266" s="204"/>
      <c r="S266" s="204"/>
      <c r="T266" s="204"/>
      <c r="U266" s="204"/>
      <c r="V266" s="204"/>
      <c r="W266" s="204"/>
      <c r="X266" s="204"/>
      <c r="Y266" s="204"/>
      <c r="Z266" s="204"/>
      <c r="AA266" s="204"/>
      <c r="AB266" s="204"/>
      <c r="AC266" s="204"/>
      <c r="AD266" s="204"/>
      <c r="AE266" s="204"/>
      <c r="AF266" s="204"/>
      <c r="AG266" s="204"/>
      <c r="AH266" s="204"/>
      <c r="AI266" s="204"/>
      <c r="AJ266" s="204"/>
      <c r="AK266" s="204"/>
    </row>
    <row r="267" spans="1:37" s="205" customFormat="1" ht="18.75">
      <c r="A267" s="12"/>
      <c r="B267" s="17"/>
      <c r="C267" s="317"/>
      <c r="D267" s="318"/>
      <c r="E267" s="319"/>
      <c r="F267" s="17"/>
      <c r="G267" s="480"/>
      <c r="H267" s="197"/>
      <c r="I267" s="204"/>
      <c r="J267" s="204"/>
      <c r="K267" s="204"/>
      <c r="L267" s="204"/>
      <c r="M267" s="204"/>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204"/>
    </row>
  </sheetData>
  <sheetProtection/>
  <mergeCells count="8">
    <mergeCell ref="A6:F6"/>
    <mergeCell ref="A7:F7"/>
    <mergeCell ref="A5:G5"/>
    <mergeCell ref="A8:G8"/>
    <mergeCell ref="A1:G1"/>
    <mergeCell ref="A2:G2"/>
    <mergeCell ref="A3:G3"/>
    <mergeCell ref="A4:G4"/>
  </mergeCells>
  <printOptions/>
  <pageMargins left="0.7" right="0.2" top="0.4" bottom="0.31" header="0.3" footer="0.23"/>
  <pageSetup blackAndWhite="1" fitToHeight="6" fitToWidth="1"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Morozova</cp:lastModifiedBy>
  <cp:lastPrinted>2016-01-12T12:27:39Z</cp:lastPrinted>
  <dcterms:created xsi:type="dcterms:W3CDTF">2014-10-25T07:35:49Z</dcterms:created>
  <dcterms:modified xsi:type="dcterms:W3CDTF">2016-01-13T13:10:02Z</dcterms:modified>
  <cp:category/>
  <cp:version/>
  <cp:contentType/>
  <cp:contentStatus/>
</cp:coreProperties>
</file>